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ALG\Información Técnica\Especificaciones técnicas\"/>
    </mc:Choice>
  </mc:AlternateContent>
  <bookViews>
    <workbookView xWindow="120" yWindow="135" windowWidth="13410" windowHeight="7485"/>
  </bookViews>
  <sheets>
    <sheet name="Caracteristicas CT´s" sheetId="1" r:id="rId1"/>
    <sheet name="Caracteristicas PT´s" sheetId="4" r:id="rId2"/>
    <sheet name="Cálculo CT´s 115 KV" sheetId="2" state="hidden" r:id="rId3"/>
    <sheet name="Cálculo CT´s 230 kV" sheetId="3" state="hidden" r:id="rId4"/>
  </sheets>
  <calcPr calcId="152511"/>
</workbook>
</file>

<file path=xl/calcChain.xml><?xml version="1.0" encoding="utf-8"?>
<calcChain xmlns="http://schemas.openxmlformats.org/spreadsheetml/2006/main">
  <c r="S25" i="2" l="1"/>
  <c r="P11" i="2"/>
  <c r="T17" i="2" s="1"/>
  <c r="T22" i="2" l="1"/>
  <c r="T19" i="2"/>
  <c r="S22" i="2"/>
  <c r="T21" i="2"/>
  <c r="T20" i="2"/>
  <c r="T18" i="2"/>
  <c r="D13" i="3" l="1"/>
  <c r="D12" i="3"/>
  <c r="C11" i="3"/>
  <c r="F22" i="3" s="1"/>
  <c r="Z20" i="2"/>
  <c r="X13" i="2"/>
  <c r="X12" i="2"/>
  <c r="W11" i="2"/>
  <c r="Q13" i="2"/>
  <c r="Q12" i="2"/>
  <c r="S21" i="2"/>
  <c r="Z21" i="2" l="1"/>
  <c r="AA22" i="2"/>
  <c r="AA19" i="2"/>
  <c r="AA18" i="2"/>
  <c r="AA21" i="2"/>
  <c r="AA17" i="2"/>
  <c r="AA20" i="2"/>
  <c r="Y19" i="2"/>
  <c r="E20" i="3"/>
  <c r="E21" i="3"/>
  <c r="E22" i="3"/>
  <c r="E18" i="3"/>
  <c r="E17" i="3"/>
  <c r="E19" i="3"/>
  <c r="F17" i="3"/>
  <c r="F19" i="3"/>
  <c r="F21" i="3"/>
  <c r="F18" i="3"/>
  <c r="F20" i="3"/>
  <c r="Y20" i="2"/>
  <c r="Y17" i="2"/>
  <c r="Z22" i="2"/>
  <c r="Y21" i="2"/>
  <c r="Z18" i="2"/>
  <c r="Y22" i="2"/>
  <c r="Y18" i="2"/>
  <c r="Z17" i="2"/>
  <c r="Z19" i="2"/>
  <c r="R22" i="2"/>
  <c r="R17" i="2"/>
  <c r="R20" i="2"/>
  <c r="R18" i="2"/>
  <c r="R19" i="2"/>
  <c r="R21" i="2"/>
  <c r="S20" i="2"/>
  <c r="S18" i="2"/>
  <c r="S17" i="2"/>
  <c r="S19" i="2"/>
  <c r="J13" i="2"/>
  <c r="J12" i="2"/>
  <c r="I11" i="2"/>
  <c r="C13" i="2"/>
  <c r="C12" i="2"/>
  <c r="L22" i="2" l="1"/>
  <c r="M20" i="2"/>
  <c r="M19" i="2"/>
  <c r="M18" i="2"/>
  <c r="M22" i="2"/>
  <c r="M21" i="2"/>
  <c r="M17" i="2"/>
  <c r="K19" i="2"/>
  <c r="L20" i="2"/>
  <c r="K22" i="2"/>
  <c r="K18" i="2"/>
  <c r="L19" i="2"/>
  <c r="K21" i="2"/>
  <c r="K20" i="2"/>
  <c r="L17" i="2"/>
  <c r="K17" i="2"/>
  <c r="L18" i="2"/>
  <c r="L21" i="2"/>
  <c r="B11" i="2" l="1"/>
  <c r="E19" i="2" l="1"/>
  <c r="F22" i="2"/>
  <c r="E21" i="2"/>
  <c r="E22" i="2"/>
  <c r="D22" i="2"/>
  <c r="E18" i="2"/>
  <c r="F21" i="2"/>
  <c r="F17" i="2"/>
  <c r="F20" i="2"/>
  <c r="E17" i="2"/>
  <c r="F19" i="2"/>
  <c r="D21" i="2"/>
  <c r="F18" i="2"/>
  <c r="D19" i="2"/>
  <c r="D20" i="2"/>
  <c r="D17" i="2"/>
  <c r="E20" i="2"/>
  <c r="D18" i="2"/>
</calcChain>
</file>

<file path=xl/sharedStrings.xml><?xml version="1.0" encoding="utf-8"?>
<sst xmlns="http://schemas.openxmlformats.org/spreadsheetml/2006/main" count="1805" uniqueCount="314">
  <si>
    <t>EMPRESA</t>
  </si>
  <si>
    <t>CODENSA</t>
  </si>
  <si>
    <t>Tipo de transformador de instrumentación TC</t>
  </si>
  <si>
    <t>Solicitado</t>
  </si>
  <si>
    <t>1.0</t>
  </si>
  <si>
    <t>Uso (Nuevos Proyectos / Ampliación)</t>
  </si>
  <si>
    <t>Nuevos Proyectos</t>
  </si>
  <si>
    <t>Ampliación</t>
  </si>
  <si>
    <t>2.0</t>
  </si>
  <si>
    <t>Características Generales</t>
  </si>
  <si>
    <t>-</t>
  </si>
  <si>
    <t>2.1</t>
  </si>
  <si>
    <t>Transformador de corriente / voltaje</t>
  </si>
  <si>
    <t>Corriente</t>
  </si>
  <si>
    <t>2.2</t>
  </si>
  <si>
    <t>Vmáx equipo  (kV)</t>
  </si>
  <si>
    <t>2.3</t>
  </si>
  <si>
    <t>Voltaje soportado impulso (kVcresta)</t>
  </si>
  <si>
    <t>2.4</t>
  </si>
  <si>
    <t>Voltaje soportado frec. ind. 1 min (kV)</t>
  </si>
  <si>
    <t>2.5</t>
  </si>
  <si>
    <t>Frecuencia nominal   (Hz)</t>
  </si>
  <si>
    <t>2.6</t>
  </si>
  <si>
    <t>Marca</t>
  </si>
  <si>
    <t>Inf. Fabricante</t>
  </si>
  <si>
    <t>2.7</t>
  </si>
  <si>
    <t>Tipo o modelo</t>
  </si>
  <si>
    <t>2.8</t>
  </si>
  <si>
    <t>Norma</t>
  </si>
  <si>
    <t>IEC 61869</t>
  </si>
  <si>
    <t>2.9</t>
  </si>
  <si>
    <t>Uso (Interior/Exterior)</t>
  </si>
  <si>
    <t>Exterior</t>
  </si>
  <si>
    <t>2.10</t>
  </si>
  <si>
    <t>Medio Aislante</t>
  </si>
  <si>
    <t>Aceite</t>
  </si>
  <si>
    <t>2.11</t>
  </si>
  <si>
    <t>Tipo de montaje</t>
  </si>
  <si>
    <t>Pedestal</t>
  </si>
  <si>
    <t>3.0</t>
  </si>
  <si>
    <t>Características transformadores de corriente</t>
  </si>
  <si>
    <t>3.1</t>
  </si>
  <si>
    <t>Inom primaria   (A)</t>
  </si>
  <si>
    <t>3.2</t>
  </si>
  <si>
    <t>Corriente térmica de corta duración, 1 seg. Ith   (kA)</t>
  </si>
  <si>
    <t>3.3</t>
  </si>
  <si>
    <t>Factor térmico nominal</t>
  </si>
  <si>
    <t>3.4</t>
  </si>
  <si>
    <t>Conexión del primario serie-paralelo   (Sí/No)</t>
  </si>
  <si>
    <t>No</t>
  </si>
  <si>
    <t>4.0</t>
  </si>
  <si>
    <t>Relaciones de transformación</t>
  </si>
  <si>
    <t>4.1</t>
  </si>
  <si>
    <t>Núcleo 1</t>
  </si>
  <si>
    <t>200/400 -1</t>
  </si>
  <si>
    <t>200-5</t>
  </si>
  <si>
    <t>1200-5</t>
  </si>
  <si>
    <t>200/400-5</t>
  </si>
  <si>
    <t>600-5</t>
  </si>
  <si>
    <t>100-5</t>
  </si>
  <si>
    <t>800-1</t>
  </si>
  <si>
    <t>1200-1</t>
  </si>
  <si>
    <t>4.2</t>
  </si>
  <si>
    <t>Núcleo 2</t>
  </si>
  <si>
    <t>100/200-1</t>
  </si>
  <si>
    <t>400-5</t>
  </si>
  <si>
    <t>4.3</t>
  </si>
  <si>
    <t>Núcleo 3</t>
  </si>
  <si>
    <t>300-1</t>
  </si>
  <si>
    <t>300-5</t>
  </si>
  <si>
    <t>4.4</t>
  </si>
  <si>
    <t>Núcleo 4</t>
  </si>
  <si>
    <t>4.5</t>
  </si>
  <si>
    <t xml:space="preserve">Núcleo 5 </t>
  </si>
  <si>
    <t>Núcleo 6</t>
  </si>
  <si>
    <t>5.0</t>
  </si>
  <si>
    <t>Potencias de salida y clases de precisión</t>
  </si>
  <si>
    <t>5.1</t>
  </si>
  <si>
    <t>10VA 5P20</t>
  </si>
  <si>
    <t>15VA 5P20</t>
  </si>
  <si>
    <t>5.2</t>
  </si>
  <si>
    <t>5.3</t>
  </si>
  <si>
    <t>5.4</t>
  </si>
  <si>
    <t>5.5</t>
  </si>
  <si>
    <t>Núcleo 5</t>
  </si>
  <si>
    <t>Vk=400V</t>
  </si>
  <si>
    <t>6.0</t>
  </si>
  <si>
    <t>Otras características</t>
  </si>
  <si>
    <t>6.1</t>
  </si>
  <si>
    <t>Tipo de aislador</t>
  </si>
  <si>
    <t>6.2</t>
  </si>
  <si>
    <t>Material del aislador</t>
  </si>
  <si>
    <t>Porcelana</t>
  </si>
  <si>
    <t>6.3</t>
  </si>
  <si>
    <t>Color del aislador</t>
  </si>
  <si>
    <t>Marrón</t>
  </si>
  <si>
    <t>6.4</t>
  </si>
  <si>
    <t>Distancia de fuga del aislador (mm)</t>
  </si>
  <si>
    <t>Información Fabricante</t>
  </si>
  <si>
    <t>6.5</t>
  </si>
  <si>
    <t>Tipo de terminal primario (Placa/Cilindro)</t>
  </si>
  <si>
    <t xml:space="preserve">Cilindro </t>
  </si>
  <si>
    <t>6.6</t>
  </si>
  <si>
    <t>Material de terminales primarios</t>
  </si>
  <si>
    <t>Cu estañado / Aluminio</t>
  </si>
  <si>
    <t>6.7</t>
  </si>
  <si>
    <t>Placas de conexión a tierra (Sí/No)</t>
  </si>
  <si>
    <t>Sí</t>
  </si>
  <si>
    <t>6.8</t>
  </si>
  <si>
    <t>Placa de característica de acero inoxidable   (Sí/No)</t>
  </si>
  <si>
    <t>6.9</t>
  </si>
  <si>
    <t>Placa con diagrama de conexionado de los enrollados (Sí/No)</t>
  </si>
  <si>
    <t>6.10</t>
  </si>
  <si>
    <t>Placa de advertencia, de acero inoxidable   (Sí/No)</t>
  </si>
  <si>
    <t>6.11</t>
  </si>
  <si>
    <t>Suministro de pernos, tuercas,  golillas galvanizadas</t>
  </si>
  <si>
    <t>SI</t>
  </si>
  <si>
    <t>6.12</t>
  </si>
  <si>
    <t>Indicador de Nivel de Aceite (Sí/No)</t>
  </si>
  <si>
    <t>6.13</t>
  </si>
  <si>
    <t>Dispositivo de muestreo del aceite (Sí/No)</t>
  </si>
  <si>
    <t>6.14</t>
  </si>
  <si>
    <t>Superficies metálicas: (G) Galvanizadas (P) Pintadas</t>
  </si>
  <si>
    <t>G</t>
  </si>
  <si>
    <t>6.15</t>
  </si>
  <si>
    <t>Color pintura exterior</t>
  </si>
  <si>
    <t>N/A</t>
  </si>
  <si>
    <t>7.0</t>
  </si>
  <si>
    <t>Pruebas e inspecciones incluidas en la Oferta:</t>
  </si>
  <si>
    <t>7.1</t>
  </si>
  <si>
    <t>Tensión aplicada a frecuencia industrial en enrollados primarios</t>
  </si>
  <si>
    <t>7.2</t>
  </si>
  <si>
    <t>Tensión aplicada a frecuencia industrial entre secciones de enrollados rimarios y secundarios</t>
  </si>
  <si>
    <t>7.3</t>
  </si>
  <si>
    <t>Prueba de sobrevoltaje entre espiras</t>
  </si>
  <si>
    <t>7.4</t>
  </si>
  <si>
    <t>Medida de descargas parciales</t>
  </si>
  <si>
    <t>7.5</t>
  </si>
  <si>
    <t>Determinación de errores</t>
  </si>
  <si>
    <t>7.6</t>
  </si>
  <si>
    <t>Capacitancia y factor de potencia del dieléctrico</t>
  </si>
  <si>
    <t>7.7</t>
  </si>
  <si>
    <t>Curvas de magnetización de los TC's</t>
  </si>
  <si>
    <t>7.8</t>
  </si>
  <si>
    <t>Prueba de estanqueidad o hermeticidad</t>
  </si>
  <si>
    <t>7.9</t>
  </si>
  <si>
    <t>Verificación visual: dimensiones, pintura, galvanizado, etc.</t>
  </si>
  <si>
    <t>7.10</t>
  </si>
  <si>
    <t>Verificación de marcas en terminales</t>
  </si>
  <si>
    <t>7.11</t>
  </si>
  <si>
    <t>Cumplimiento con proceso de tratamiento y pintura especificado</t>
  </si>
  <si>
    <t>7.12</t>
  </si>
  <si>
    <t>7.13</t>
  </si>
  <si>
    <t>Certificado de conformidad del producto</t>
  </si>
  <si>
    <t>Si</t>
  </si>
  <si>
    <t>Certificado de calibración por laboratorio Acreditado</t>
  </si>
  <si>
    <t>In (trafo)</t>
  </si>
  <si>
    <t>longitud</t>
  </si>
  <si>
    <t>VA medidores</t>
  </si>
  <si>
    <t>resistencia cable #9</t>
  </si>
  <si>
    <t>unidad</t>
  </si>
  <si>
    <t>A</t>
  </si>
  <si>
    <t>m</t>
  </si>
  <si>
    <t>VA</t>
  </si>
  <si>
    <t>ohm/Km</t>
  </si>
  <si>
    <t>resistencia borneras</t>
  </si>
  <si>
    <t>ohm</t>
  </si>
  <si>
    <t>Impedancia Total</t>
  </si>
  <si>
    <t>I nominal</t>
  </si>
  <si>
    <t>Potencia Nom Total  (5A)</t>
  </si>
  <si>
    <t>Potencia Nom Total  (1A)</t>
  </si>
  <si>
    <t>Corriente nom CT</t>
  </si>
  <si>
    <t>200/1</t>
  </si>
  <si>
    <t>200/5</t>
  </si>
  <si>
    <t>100/1</t>
  </si>
  <si>
    <t>100/5</t>
  </si>
  <si>
    <t>P VA Nom</t>
  </si>
  <si>
    <t>10 VA</t>
  </si>
  <si>
    <t>50/5</t>
  </si>
  <si>
    <t>15 VA</t>
  </si>
  <si>
    <t>15VA</t>
  </si>
  <si>
    <t>Tipo de transformador de instrumentación TP</t>
  </si>
  <si>
    <t>Voltaje</t>
  </si>
  <si>
    <t>Características transformadores de voltaje</t>
  </si>
  <si>
    <t>Potencia térmica nominal mínima (VA)</t>
  </si>
  <si>
    <t>Carga de precisión simultánea (VA)</t>
  </si>
  <si>
    <t>Factor de voltaje Contínuo</t>
  </si>
  <si>
    <t>1.2Vn</t>
  </si>
  <si>
    <t>Factor de Voltaje durante 30 segundos</t>
  </si>
  <si>
    <t>1.5Vn</t>
  </si>
  <si>
    <t>Tensión de Primario (V)</t>
  </si>
  <si>
    <t>115000:√3</t>
  </si>
  <si>
    <t>230000:√3</t>
  </si>
  <si>
    <t>Tensión de Secundario (V)</t>
  </si>
  <si>
    <t>Razón de Vueltas Kr</t>
  </si>
  <si>
    <t>Clase de Precisión y Burden</t>
  </si>
  <si>
    <t>Precisión Devanado N°1</t>
  </si>
  <si>
    <t>Precisión Devanado N°2</t>
  </si>
  <si>
    <t>3P</t>
  </si>
  <si>
    <t>Burden N°1</t>
  </si>
  <si>
    <t>Burden N°2</t>
  </si>
  <si>
    <t>Cilindro 30 mm.</t>
  </si>
  <si>
    <t>Cilindro 40 mm.</t>
  </si>
  <si>
    <t>Cu estañado</t>
  </si>
  <si>
    <t>Tensión aplicada a frecuencia industrial entre secciones de ENrollados primarios y secundarios</t>
  </si>
  <si>
    <t>CM1</t>
  </si>
  <si>
    <t>CM2</t>
  </si>
  <si>
    <t>CM3</t>
  </si>
  <si>
    <t>CM4</t>
  </si>
  <si>
    <t>CM5</t>
  </si>
  <si>
    <t>CM6</t>
  </si>
  <si>
    <t>CM7</t>
  </si>
  <si>
    <t>CM8</t>
  </si>
  <si>
    <t>CM9</t>
  </si>
  <si>
    <t>CM10</t>
  </si>
  <si>
    <t>CM11</t>
  </si>
  <si>
    <t>CM12</t>
  </si>
  <si>
    <t>Resina, Aceite o Policreto</t>
  </si>
  <si>
    <t>600/800-5</t>
  </si>
  <si>
    <t>Resina, porcelana o policreto</t>
  </si>
  <si>
    <t>Cilindro</t>
  </si>
  <si>
    <t>Bronce Estañado / Aluminio</t>
  </si>
  <si>
    <t>Fase/Neutro</t>
  </si>
  <si>
    <r>
      <t>34500</t>
    </r>
    <r>
      <rPr>
        <sz val="10"/>
        <rFont val="Symbol"/>
        <family val="1"/>
        <charset val="2"/>
      </rPr>
      <t>:Ö3</t>
    </r>
  </si>
  <si>
    <t>Tipo de conexión primaria</t>
  </si>
  <si>
    <t>3.5</t>
  </si>
  <si>
    <t>200/1 EXT 200%</t>
  </si>
  <si>
    <t>Corriente nom nucle de medida In 200A</t>
  </si>
  <si>
    <t>Corriente nom nucle de medida In 400 A</t>
  </si>
  <si>
    <t>200/5 EXT 200%</t>
  </si>
  <si>
    <t>TRANSFORMADOR DE 30 MVA</t>
  </si>
  <si>
    <t>Trafo 56-60 MVA</t>
  </si>
  <si>
    <t>Trafo 30-40 MVA</t>
  </si>
  <si>
    <t>CM18</t>
  </si>
  <si>
    <t>TRANSFORMADOR DE 56 MVA</t>
  </si>
  <si>
    <t>Corriente nom nucle de medida In 300A</t>
  </si>
  <si>
    <t>300/1</t>
  </si>
  <si>
    <t>300/5</t>
  </si>
  <si>
    <t>300/1 EXT 200%</t>
  </si>
  <si>
    <t>300/5 EXT 200%</t>
  </si>
  <si>
    <t>Corriente nom nucle de medida In 600 A</t>
  </si>
  <si>
    <t>Corriente al 20%</t>
  </si>
  <si>
    <t>TRANSFORMADOR DE 15-20 MVA</t>
  </si>
  <si>
    <t>100/1 EXT 200%</t>
  </si>
  <si>
    <t>100/5 EXT 200%</t>
  </si>
  <si>
    <t>Corriente nom nucle de medida In 100A</t>
  </si>
  <si>
    <t>Corriente nom nucle de medida In 200 A</t>
  </si>
  <si>
    <t>Corriente nom nucle de medida In 150 A</t>
  </si>
  <si>
    <t>Trafo 15-20 MVA</t>
  </si>
  <si>
    <t>Trafo 8-10-12 MVA</t>
  </si>
  <si>
    <t>50-5</t>
  </si>
  <si>
    <t>50/75-5</t>
  </si>
  <si>
    <t>75-5</t>
  </si>
  <si>
    <t>TRANSFORMADOR DE 8-10-12 MVA</t>
  </si>
  <si>
    <t>50/1</t>
  </si>
  <si>
    <t>50/1 EXT 200%</t>
  </si>
  <si>
    <t>50/5 EXT 200%</t>
  </si>
  <si>
    <t>Corriente nom nucle de medida In 50A</t>
  </si>
  <si>
    <t>Corriente nom nucle de medida In 100 A</t>
  </si>
  <si>
    <t>Corriente nom nucle de medida In 75 A</t>
  </si>
  <si>
    <t>Corriente nom nucle de medida In 500A</t>
  </si>
  <si>
    <t>Corriente nom nucle de medida In 1000 A</t>
  </si>
  <si>
    <t>500/1</t>
  </si>
  <si>
    <t>500/5</t>
  </si>
  <si>
    <t>500/1 EXT 200%</t>
  </si>
  <si>
    <t>500/5 EXT 200%</t>
  </si>
  <si>
    <t>200/5 EXT 150%</t>
  </si>
  <si>
    <t>100/5 EXT 150%</t>
  </si>
  <si>
    <t>Corriente nom nucle de medida In 450 A</t>
  </si>
  <si>
    <t>100/1 EXT 150%</t>
  </si>
  <si>
    <t>Corriente nom nucle de medida In 300 A</t>
  </si>
  <si>
    <t>TRANSFORMADOR DE 168 MVA</t>
  </si>
  <si>
    <t>PVA Nom</t>
  </si>
  <si>
    <t>250-5</t>
  </si>
  <si>
    <t>TRAFO (15 MVA)</t>
  </si>
  <si>
    <t>400/600-5</t>
  </si>
  <si>
    <t>TRAFO (5 MVA)</t>
  </si>
  <si>
    <t>57500:√3</t>
  </si>
  <si>
    <t>clase 0,2</t>
  </si>
  <si>
    <t>115-115-115:√3</t>
  </si>
  <si>
    <t>Precisión Devanado N°3</t>
  </si>
  <si>
    <t>Burden N°3</t>
  </si>
  <si>
    <t>10VA Clase 0.2S 2&lt;FS≤5</t>
  </si>
  <si>
    <t>2,5VA clase 0,2S 2&lt;FS≤5</t>
  </si>
  <si>
    <t>100/200-5</t>
  </si>
  <si>
    <t>CM20</t>
  </si>
  <si>
    <t>CM21</t>
  </si>
  <si>
    <t>TRAFO 15 MVA</t>
  </si>
  <si>
    <t>30 VA</t>
  </si>
  <si>
    <t>25 VA</t>
  </si>
  <si>
    <t xml:space="preserve">15VA clase  0,2S 2&lt;FS≤5 </t>
  </si>
  <si>
    <t>15VA clase 0,2S  2≤FS≤5</t>
  </si>
  <si>
    <t>15VA clase  0,2S 2&lt;FS≤5</t>
  </si>
  <si>
    <t>150/200-5</t>
  </si>
  <si>
    <t>40/50/60-5</t>
  </si>
  <si>
    <t>75/100-5</t>
  </si>
  <si>
    <t>200/300-5</t>
  </si>
  <si>
    <t>300/400-5</t>
  </si>
  <si>
    <t>500-5</t>
  </si>
  <si>
    <t>350/250-5</t>
  </si>
  <si>
    <t>300/600-5</t>
  </si>
  <si>
    <t>TRAFO (15-20 MVA)</t>
  </si>
  <si>
    <t>175/100-5</t>
  </si>
  <si>
    <t>200/600-5</t>
  </si>
  <si>
    <t>50/25-5</t>
  </si>
  <si>
    <t>TRAFO (10-5 MVA)</t>
  </si>
  <si>
    <t>TRAFO (2,5-1,5  MVA)</t>
  </si>
  <si>
    <t>150/200-1</t>
  </si>
  <si>
    <t>TRAFO 30-40 MVA</t>
  </si>
  <si>
    <t>1200/5</t>
  </si>
  <si>
    <t xml:space="preserve">15VA 5P20 </t>
  </si>
  <si>
    <r>
      <t>Notas</t>
    </r>
    <r>
      <rPr>
        <sz val="10"/>
        <color indexed="8"/>
        <rFont val="Times New Roman"/>
        <family val="1"/>
      </rPr>
      <t xml:space="preserve">
(1)  :La clase de precisión para un núcleo de medición destinado a facturación será de 0,2S%.
(2) : La exactitud del 0.2S (IEC61869) se debe garantizar en las todas relaciones del núcleo de medida (Taps).</t>
    </r>
  </si>
  <si>
    <t>7.14</t>
  </si>
  <si>
    <t>Certificado de equipo libre de PCBS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</si>
</sst>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rgb="FFFF0000"/>
      <name val="Times New Roman"/>
      <family val="1"/>
    </font>
    <font>
      <sz val="10"/>
      <name val="Symbol"/>
      <family val="1"/>
      <charset val="2"/>
    </font>
    <font>
      <sz val="11"/>
      <name val="Symbol"/>
      <family val="1"/>
      <charset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D8B0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5">
    <xf numFmtId="0" fontId="0" fillId="0" borderId="0" xfId="0"/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vertical="center" wrapText="1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/>
    <xf numFmtId="0" fontId="4" fillId="0" borderId="1" xfId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wrapText="1"/>
    </xf>
    <xf numFmtId="0" fontId="4" fillId="0" borderId="1" xfId="1" applyNumberFormat="1" applyFont="1" applyBorder="1" applyAlignment="1">
      <alignment horizontal="center" vertical="center" shrinkToFit="1"/>
    </xf>
    <xf numFmtId="0" fontId="5" fillId="4" borderId="1" xfId="1" applyFont="1" applyFill="1" applyBorder="1" applyAlignment="1">
      <alignment horizontal="center" vertical="center" wrapText="1"/>
    </xf>
    <xf numFmtId="0" fontId="4" fillId="4" borderId="1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vertical="center" wrapText="1"/>
    </xf>
    <xf numFmtId="0" fontId="5" fillId="0" borderId="0" xfId="1" applyFont="1" applyFill="1" applyAlignment="1">
      <alignment horizontal="left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0" xfId="1" applyFont="1" applyFill="1" applyAlignment="1">
      <alignment wrapText="1"/>
    </xf>
    <xf numFmtId="0" fontId="5" fillId="0" borderId="1" xfId="1" applyFont="1" applyFill="1" applyBorder="1" applyAlignment="1">
      <alignment vertical="center" wrapText="1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4" fillId="5" borderId="1" xfId="1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NumberFormat="1" applyFont="1" applyFill="1" applyBorder="1" applyAlignment="1">
      <alignment horizontal="center" vertical="center" shrinkToFit="1"/>
    </xf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0" fillId="0" borderId="0" xfId="0"/>
    <xf numFmtId="0" fontId="0" fillId="0" borderId="7" xfId="0" applyBorder="1"/>
    <xf numFmtId="0" fontId="0" fillId="0" borderId="0" xfId="0" applyBorder="1"/>
    <xf numFmtId="0" fontId="0" fillId="0" borderId="8" xfId="0" applyBorder="1"/>
    <xf numFmtId="9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9" fontId="0" fillId="0" borderId="8" xfId="0" applyNumberFormat="1" applyBorder="1"/>
    <xf numFmtId="1" fontId="0" fillId="0" borderId="0" xfId="0" applyNumberFormat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9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0" fontId="1" fillId="7" borderId="1" xfId="0" applyNumberFormat="1" applyFont="1" applyFill="1" applyBorder="1" applyAlignment="1">
      <alignment horizontal="center" vertical="center" wrapText="1"/>
    </xf>
    <xf numFmtId="0" fontId="4" fillId="8" borderId="1" xfId="1" applyNumberFormat="1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>
      <alignment horizontal="center" vertical="center" wrapText="1"/>
    </xf>
    <xf numFmtId="3" fontId="4" fillId="4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wrapText="1"/>
    </xf>
    <xf numFmtId="0" fontId="7" fillId="2" borderId="2" xfId="1" applyFont="1" applyFill="1" applyBorder="1" applyAlignment="1">
      <alignment horizontal="center" wrapText="1"/>
    </xf>
    <xf numFmtId="0" fontId="5" fillId="2" borderId="3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8" fillId="0" borderId="0" xfId="1" applyFont="1" applyFill="1" applyAlignment="1">
      <alignment horizontal="center" wrapText="1"/>
    </xf>
    <xf numFmtId="0" fontId="5" fillId="2" borderId="3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colors>
    <mruColors>
      <color rgb="FFED8B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73"/>
  <sheetViews>
    <sheetView tabSelected="1" workbookViewId="0">
      <pane xSplit="2" ySplit="2" topLeftCell="C3" activePane="bottomRight" state="frozen"/>
      <selection activeCell="D38" sqref="D38"/>
      <selection pane="topRight" activeCell="D38" sqref="D38"/>
      <selection pane="bottomLeft" activeCell="D38" sqref="D38"/>
      <selection pane="bottomRight" activeCell="F29" sqref="F29"/>
    </sheetView>
  </sheetViews>
  <sheetFormatPr baseColWidth="10" defaultRowHeight="15" x14ac:dyDescent="0.25"/>
  <cols>
    <col min="1" max="1" width="4.42578125" customWidth="1"/>
    <col min="2" max="2" width="43.85546875" customWidth="1"/>
    <col min="3" max="3" width="31.140625" customWidth="1"/>
    <col min="4" max="4" width="21.5703125" customWidth="1"/>
    <col min="5" max="5" width="19.42578125" customWidth="1"/>
    <col min="6" max="6" width="28" customWidth="1"/>
    <col min="7" max="7" width="28.5703125" customWidth="1"/>
    <col min="8" max="8" width="19.42578125" style="61" customWidth="1"/>
    <col min="9" max="9" width="21.5703125" style="61" customWidth="1"/>
    <col min="10" max="10" width="19.42578125" style="48" customWidth="1"/>
    <col min="11" max="11" width="19.42578125" style="61" customWidth="1"/>
    <col min="12" max="12" width="24.85546875" customWidth="1"/>
    <col min="13" max="13" width="23.85546875" hidden="1" customWidth="1"/>
    <col min="14" max="14" width="22.85546875" customWidth="1"/>
    <col min="15" max="15" width="27.7109375" hidden="1" customWidth="1"/>
    <col min="16" max="16" width="27.7109375" style="61" hidden="1" customWidth="1"/>
    <col min="17" max="17" width="27.7109375" style="61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24"/>
      <c r="I1" s="24"/>
      <c r="J1" s="24"/>
      <c r="K1" s="24"/>
    </row>
    <row r="2" spans="1:17" x14ac:dyDescent="0.25">
      <c r="A2" s="1"/>
      <c r="B2" s="1"/>
      <c r="C2" s="18"/>
      <c r="D2" s="1"/>
      <c r="E2" s="1"/>
      <c r="F2" s="18"/>
      <c r="G2" s="18"/>
      <c r="H2" s="24"/>
      <c r="I2" s="24"/>
      <c r="J2" s="37"/>
      <c r="K2" s="37"/>
    </row>
    <row r="3" spans="1:17" s="23" customFormat="1" x14ac:dyDescent="0.25">
      <c r="A3" s="93" t="s">
        <v>0</v>
      </c>
      <c r="B3" s="94"/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5" t="s">
        <v>1</v>
      </c>
      <c r="I3" s="25" t="s">
        <v>1</v>
      </c>
      <c r="J3" s="25" t="s">
        <v>1</v>
      </c>
      <c r="K3" s="25" t="s">
        <v>1</v>
      </c>
      <c r="L3" s="41" t="s">
        <v>1</v>
      </c>
      <c r="M3" s="41" t="s">
        <v>1</v>
      </c>
      <c r="N3" s="41" t="s">
        <v>1</v>
      </c>
      <c r="O3" s="41" t="s">
        <v>1</v>
      </c>
      <c r="P3" s="55" t="s">
        <v>1</v>
      </c>
      <c r="Q3" s="55" t="s">
        <v>1</v>
      </c>
    </row>
    <row r="4" spans="1:17" ht="15" customHeight="1" x14ac:dyDescent="0.25">
      <c r="A4" s="95" t="s">
        <v>2</v>
      </c>
      <c r="B4" s="96"/>
      <c r="C4" s="25" t="s">
        <v>205</v>
      </c>
      <c r="D4" s="25" t="s">
        <v>206</v>
      </c>
      <c r="E4" s="25" t="s">
        <v>207</v>
      </c>
      <c r="F4" s="25" t="s">
        <v>208</v>
      </c>
      <c r="G4" s="25" t="s">
        <v>209</v>
      </c>
      <c r="H4" s="25" t="s">
        <v>210</v>
      </c>
      <c r="I4" s="25" t="s">
        <v>211</v>
      </c>
      <c r="J4" s="25" t="s">
        <v>212</v>
      </c>
      <c r="K4" s="25" t="s">
        <v>213</v>
      </c>
      <c r="L4" s="25" t="s">
        <v>214</v>
      </c>
      <c r="M4" s="25" t="s">
        <v>233</v>
      </c>
      <c r="N4" s="25" t="s">
        <v>215</v>
      </c>
      <c r="O4" s="25" t="s">
        <v>285</v>
      </c>
      <c r="P4" s="25" t="s">
        <v>286</v>
      </c>
      <c r="Q4" s="25" t="s">
        <v>216</v>
      </c>
    </row>
    <row r="5" spans="1:17" ht="28.5" customHeight="1" x14ac:dyDescent="0.25">
      <c r="A5" s="97"/>
      <c r="B5" s="96"/>
      <c r="C5" s="25" t="s">
        <v>232</v>
      </c>
      <c r="D5" s="25" t="s">
        <v>231</v>
      </c>
      <c r="E5" s="25" t="s">
        <v>248</v>
      </c>
      <c r="F5" s="25" t="s">
        <v>249</v>
      </c>
      <c r="G5" s="25" t="s">
        <v>232</v>
      </c>
      <c r="H5" s="25" t="s">
        <v>248</v>
      </c>
      <c r="I5" s="25" t="s">
        <v>231</v>
      </c>
      <c r="J5" s="25" t="s">
        <v>308</v>
      </c>
      <c r="K5" s="25" t="s">
        <v>287</v>
      </c>
      <c r="L5" s="55" t="s">
        <v>301</v>
      </c>
      <c r="M5" s="55" t="s">
        <v>274</v>
      </c>
      <c r="N5" s="55" t="s">
        <v>305</v>
      </c>
      <c r="O5" s="55" t="s">
        <v>276</v>
      </c>
      <c r="P5" s="55" t="s">
        <v>306</v>
      </c>
      <c r="Q5" s="55" t="s">
        <v>306</v>
      </c>
    </row>
    <row r="6" spans="1:17" ht="15" customHeight="1" x14ac:dyDescent="0.25">
      <c r="A6" s="3" t="s">
        <v>4</v>
      </c>
      <c r="B6" s="13" t="s">
        <v>5</v>
      </c>
      <c r="C6" s="3" t="s">
        <v>6</v>
      </c>
      <c r="D6" s="3" t="s">
        <v>6</v>
      </c>
      <c r="E6" s="3" t="s">
        <v>6</v>
      </c>
      <c r="F6" s="3" t="s">
        <v>7</v>
      </c>
      <c r="G6" s="3" t="s">
        <v>7</v>
      </c>
      <c r="H6" s="26" t="s">
        <v>7</v>
      </c>
      <c r="I6" s="26" t="s">
        <v>7</v>
      </c>
      <c r="J6" s="50" t="s">
        <v>7</v>
      </c>
      <c r="K6" s="50" t="s">
        <v>7</v>
      </c>
      <c r="L6" s="42" t="s">
        <v>7</v>
      </c>
      <c r="M6" s="42" t="s">
        <v>7</v>
      </c>
      <c r="N6" s="56" t="s">
        <v>7</v>
      </c>
      <c r="O6" s="56" t="s">
        <v>7</v>
      </c>
      <c r="P6" s="56" t="s">
        <v>7</v>
      </c>
      <c r="Q6" s="56" t="s">
        <v>7</v>
      </c>
    </row>
    <row r="7" spans="1:17" ht="15" customHeight="1" x14ac:dyDescent="0.25">
      <c r="A7" s="3" t="s">
        <v>8</v>
      </c>
      <c r="B7" s="5" t="s">
        <v>9</v>
      </c>
      <c r="C7" s="3" t="s">
        <v>10</v>
      </c>
      <c r="D7" s="3" t="s">
        <v>10</v>
      </c>
      <c r="E7" s="3" t="s">
        <v>10</v>
      </c>
      <c r="F7" s="3" t="s">
        <v>10</v>
      </c>
      <c r="G7" s="3" t="s">
        <v>10</v>
      </c>
      <c r="H7" s="26" t="s">
        <v>10</v>
      </c>
      <c r="I7" s="26" t="s">
        <v>10</v>
      </c>
      <c r="J7" s="50" t="s">
        <v>10</v>
      </c>
      <c r="K7" s="50" t="s">
        <v>10</v>
      </c>
      <c r="L7" s="42" t="s">
        <v>10</v>
      </c>
      <c r="M7" s="42" t="s">
        <v>10</v>
      </c>
      <c r="N7" s="42" t="s">
        <v>10</v>
      </c>
      <c r="O7" s="42" t="s">
        <v>10</v>
      </c>
      <c r="P7" s="56" t="s">
        <v>10</v>
      </c>
      <c r="Q7" s="56" t="s">
        <v>10</v>
      </c>
    </row>
    <row r="8" spans="1:17" ht="15" customHeight="1" x14ac:dyDescent="0.25">
      <c r="A8" s="6" t="s">
        <v>11</v>
      </c>
      <c r="B8" s="7" t="s">
        <v>12</v>
      </c>
      <c r="C8" s="15" t="s">
        <v>13</v>
      </c>
      <c r="D8" s="15" t="s">
        <v>13</v>
      </c>
      <c r="E8" s="15" t="s">
        <v>13</v>
      </c>
      <c r="F8" s="15" t="s">
        <v>13</v>
      </c>
      <c r="G8" s="15" t="s">
        <v>13</v>
      </c>
      <c r="H8" s="33" t="s">
        <v>13</v>
      </c>
      <c r="I8" s="33" t="s">
        <v>13</v>
      </c>
      <c r="J8" s="51" t="s">
        <v>13</v>
      </c>
      <c r="K8" s="51" t="s">
        <v>13</v>
      </c>
      <c r="L8" s="44" t="s">
        <v>13</v>
      </c>
      <c r="M8" s="44" t="s">
        <v>13</v>
      </c>
      <c r="N8" s="44" t="s">
        <v>13</v>
      </c>
      <c r="O8" s="44" t="s">
        <v>13</v>
      </c>
      <c r="P8" s="58" t="s">
        <v>13</v>
      </c>
      <c r="Q8" s="58" t="s">
        <v>13</v>
      </c>
    </row>
    <row r="9" spans="1:17" ht="15" customHeight="1" x14ac:dyDescent="0.25">
      <c r="A9" s="6" t="s">
        <v>14</v>
      </c>
      <c r="B9" s="7" t="s">
        <v>15</v>
      </c>
      <c r="C9" s="15">
        <v>145</v>
      </c>
      <c r="D9" s="15">
        <v>145</v>
      </c>
      <c r="E9" s="15">
        <v>145</v>
      </c>
      <c r="F9" s="15">
        <v>145</v>
      </c>
      <c r="G9" s="15">
        <v>145</v>
      </c>
      <c r="H9" s="33">
        <v>145</v>
      </c>
      <c r="I9" s="33">
        <v>145</v>
      </c>
      <c r="J9" s="51">
        <v>72.5</v>
      </c>
      <c r="K9" s="51">
        <v>72.5</v>
      </c>
      <c r="L9" s="44">
        <v>36</v>
      </c>
      <c r="M9" s="44">
        <v>36</v>
      </c>
      <c r="N9" s="44">
        <v>36</v>
      </c>
      <c r="O9" s="44">
        <v>36</v>
      </c>
      <c r="P9" s="58">
        <v>36</v>
      </c>
      <c r="Q9" s="58">
        <v>36</v>
      </c>
    </row>
    <row r="10" spans="1:17" ht="15" customHeight="1" x14ac:dyDescent="0.25">
      <c r="A10" s="6" t="s">
        <v>16</v>
      </c>
      <c r="B10" s="7" t="s">
        <v>17</v>
      </c>
      <c r="C10" s="15">
        <v>650</v>
      </c>
      <c r="D10" s="15">
        <v>650</v>
      </c>
      <c r="E10" s="15">
        <v>650</v>
      </c>
      <c r="F10" s="15">
        <v>650</v>
      </c>
      <c r="G10" s="15">
        <v>650</v>
      </c>
      <c r="H10" s="33">
        <v>650</v>
      </c>
      <c r="I10" s="33">
        <v>650</v>
      </c>
      <c r="J10" s="51">
        <v>325</v>
      </c>
      <c r="K10" s="51">
        <v>325</v>
      </c>
      <c r="L10" s="44">
        <v>170</v>
      </c>
      <c r="M10" s="44">
        <v>170</v>
      </c>
      <c r="N10" s="44">
        <v>170</v>
      </c>
      <c r="O10" s="44">
        <v>170</v>
      </c>
      <c r="P10" s="58">
        <v>170</v>
      </c>
      <c r="Q10" s="58">
        <v>170</v>
      </c>
    </row>
    <row r="11" spans="1:17" ht="15" customHeight="1" x14ac:dyDescent="0.25">
      <c r="A11" s="6" t="s">
        <v>18</v>
      </c>
      <c r="B11" s="7" t="s">
        <v>19</v>
      </c>
      <c r="C11" s="15">
        <v>275</v>
      </c>
      <c r="D11" s="15">
        <v>275</v>
      </c>
      <c r="E11" s="15">
        <v>275</v>
      </c>
      <c r="F11" s="15">
        <v>275</v>
      </c>
      <c r="G11" s="15">
        <v>275</v>
      </c>
      <c r="H11" s="33">
        <v>275</v>
      </c>
      <c r="I11" s="33">
        <v>275</v>
      </c>
      <c r="J11" s="51">
        <v>140</v>
      </c>
      <c r="K11" s="51">
        <v>140</v>
      </c>
      <c r="L11" s="44">
        <v>70</v>
      </c>
      <c r="M11" s="44">
        <v>70</v>
      </c>
      <c r="N11" s="44">
        <v>70</v>
      </c>
      <c r="O11" s="44">
        <v>70</v>
      </c>
      <c r="P11" s="58">
        <v>70</v>
      </c>
      <c r="Q11" s="58">
        <v>70</v>
      </c>
    </row>
    <row r="12" spans="1:17" ht="15" customHeight="1" x14ac:dyDescent="0.25">
      <c r="A12" s="6" t="s">
        <v>20</v>
      </c>
      <c r="B12" s="7" t="s">
        <v>21</v>
      </c>
      <c r="C12" s="15">
        <v>60</v>
      </c>
      <c r="D12" s="15">
        <v>60</v>
      </c>
      <c r="E12" s="15">
        <v>60</v>
      </c>
      <c r="F12" s="15">
        <v>60</v>
      </c>
      <c r="G12" s="15">
        <v>60</v>
      </c>
      <c r="H12" s="33">
        <v>60</v>
      </c>
      <c r="I12" s="33">
        <v>60</v>
      </c>
      <c r="J12" s="51">
        <v>60</v>
      </c>
      <c r="K12" s="51">
        <v>60</v>
      </c>
      <c r="L12" s="44">
        <v>60</v>
      </c>
      <c r="M12" s="44">
        <v>60</v>
      </c>
      <c r="N12" s="44">
        <v>60</v>
      </c>
      <c r="O12" s="44">
        <v>60</v>
      </c>
      <c r="P12" s="58">
        <v>60</v>
      </c>
      <c r="Q12" s="58">
        <v>60</v>
      </c>
    </row>
    <row r="13" spans="1:17" ht="15" customHeight="1" x14ac:dyDescent="0.25">
      <c r="A13" s="6" t="s">
        <v>22</v>
      </c>
      <c r="B13" s="7" t="s">
        <v>23</v>
      </c>
      <c r="C13" s="15" t="s">
        <v>24</v>
      </c>
      <c r="D13" s="15" t="s">
        <v>24</v>
      </c>
      <c r="E13" s="15" t="s">
        <v>24</v>
      </c>
      <c r="F13" s="15" t="s">
        <v>24</v>
      </c>
      <c r="G13" s="15" t="s">
        <v>24</v>
      </c>
      <c r="H13" s="33" t="s">
        <v>24</v>
      </c>
      <c r="I13" s="33" t="s">
        <v>24</v>
      </c>
      <c r="J13" s="51" t="s">
        <v>24</v>
      </c>
      <c r="K13" s="51" t="s">
        <v>24</v>
      </c>
      <c r="L13" s="44" t="s">
        <v>24</v>
      </c>
      <c r="M13" s="44" t="s">
        <v>24</v>
      </c>
      <c r="N13" s="44" t="s">
        <v>24</v>
      </c>
      <c r="O13" s="44" t="s">
        <v>24</v>
      </c>
      <c r="P13" s="58" t="s">
        <v>24</v>
      </c>
      <c r="Q13" s="58" t="s">
        <v>24</v>
      </c>
    </row>
    <row r="14" spans="1:17" ht="15" customHeight="1" x14ac:dyDescent="0.25">
      <c r="A14" s="6" t="s">
        <v>25</v>
      </c>
      <c r="B14" s="7" t="s">
        <v>26</v>
      </c>
      <c r="C14" s="15" t="s">
        <v>24</v>
      </c>
      <c r="D14" s="15" t="s">
        <v>24</v>
      </c>
      <c r="E14" s="15" t="s">
        <v>24</v>
      </c>
      <c r="F14" s="15" t="s">
        <v>24</v>
      </c>
      <c r="G14" s="15" t="s">
        <v>24</v>
      </c>
      <c r="H14" s="33" t="s">
        <v>24</v>
      </c>
      <c r="I14" s="33" t="s">
        <v>24</v>
      </c>
      <c r="J14" s="51" t="s">
        <v>24</v>
      </c>
      <c r="K14" s="51" t="s">
        <v>24</v>
      </c>
      <c r="L14" s="44" t="s">
        <v>24</v>
      </c>
      <c r="M14" s="44" t="s">
        <v>24</v>
      </c>
      <c r="N14" s="44" t="s">
        <v>24</v>
      </c>
      <c r="O14" s="44" t="s">
        <v>24</v>
      </c>
      <c r="P14" s="58" t="s">
        <v>24</v>
      </c>
      <c r="Q14" s="58" t="s">
        <v>24</v>
      </c>
    </row>
    <row r="15" spans="1:17" ht="15" customHeight="1" x14ac:dyDescent="0.25">
      <c r="A15" s="6" t="s">
        <v>27</v>
      </c>
      <c r="B15" s="7" t="s">
        <v>28</v>
      </c>
      <c r="C15" s="14" t="s">
        <v>29</v>
      </c>
      <c r="D15" s="14" t="s">
        <v>29</v>
      </c>
      <c r="E15" s="14" t="s">
        <v>29</v>
      </c>
      <c r="F15" s="14" t="s">
        <v>29</v>
      </c>
      <c r="G15" s="14" t="s">
        <v>29</v>
      </c>
      <c r="H15" s="14" t="s">
        <v>29</v>
      </c>
      <c r="I15" s="14" t="s">
        <v>29</v>
      </c>
      <c r="J15" s="52" t="s">
        <v>29</v>
      </c>
      <c r="K15" s="52" t="s">
        <v>29</v>
      </c>
      <c r="L15" s="43" t="s">
        <v>29</v>
      </c>
      <c r="M15" s="43" t="s">
        <v>29</v>
      </c>
      <c r="N15" s="43" t="s">
        <v>29</v>
      </c>
      <c r="O15" s="43" t="s">
        <v>29</v>
      </c>
      <c r="P15" s="57" t="s">
        <v>29</v>
      </c>
      <c r="Q15" s="57" t="s">
        <v>29</v>
      </c>
    </row>
    <row r="16" spans="1:17" ht="15" customHeight="1" x14ac:dyDescent="0.25">
      <c r="A16" s="6" t="s">
        <v>30</v>
      </c>
      <c r="B16" s="7" t="s">
        <v>31</v>
      </c>
      <c r="C16" s="15" t="s">
        <v>32</v>
      </c>
      <c r="D16" s="15" t="s">
        <v>32</v>
      </c>
      <c r="E16" s="15" t="s">
        <v>32</v>
      </c>
      <c r="F16" s="15" t="s">
        <v>32</v>
      </c>
      <c r="G16" s="15" t="s">
        <v>32</v>
      </c>
      <c r="H16" s="33" t="s">
        <v>32</v>
      </c>
      <c r="I16" s="33" t="s">
        <v>32</v>
      </c>
      <c r="J16" s="51" t="s">
        <v>32</v>
      </c>
      <c r="K16" s="51" t="s">
        <v>32</v>
      </c>
      <c r="L16" s="44" t="s">
        <v>32</v>
      </c>
      <c r="M16" s="44" t="s">
        <v>32</v>
      </c>
      <c r="N16" s="44" t="s">
        <v>32</v>
      </c>
      <c r="O16" s="44" t="s">
        <v>32</v>
      </c>
      <c r="P16" s="58" t="s">
        <v>32</v>
      </c>
      <c r="Q16" s="58" t="s">
        <v>32</v>
      </c>
    </row>
    <row r="17" spans="1:17" ht="15" customHeight="1" x14ac:dyDescent="0.25">
      <c r="A17" s="6" t="s">
        <v>33</v>
      </c>
      <c r="B17" s="7" t="s">
        <v>34</v>
      </c>
      <c r="C17" s="15" t="s">
        <v>35</v>
      </c>
      <c r="D17" s="15" t="s">
        <v>35</v>
      </c>
      <c r="E17" s="15" t="s">
        <v>35</v>
      </c>
      <c r="F17" s="15" t="s">
        <v>35</v>
      </c>
      <c r="G17" s="15" t="s">
        <v>35</v>
      </c>
      <c r="H17" s="33" t="s">
        <v>35</v>
      </c>
      <c r="I17" s="33" t="s">
        <v>35</v>
      </c>
      <c r="J17" s="51" t="s">
        <v>35</v>
      </c>
      <c r="K17" s="51" t="s">
        <v>35</v>
      </c>
      <c r="L17" s="43" t="s">
        <v>217</v>
      </c>
      <c r="M17" s="43" t="s">
        <v>217</v>
      </c>
      <c r="N17" s="43" t="s">
        <v>217</v>
      </c>
      <c r="O17" s="43" t="s">
        <v>217</v>
      </c>
      <c r="P17" s="57" t="s">
        <v>217</v>
      </c>
      <c r="Q17" s="57" t="s">
        <v>217</v>
      </c>
    </row>
    <row r="18" spans="1:17" ht="15" customHeight="1" x14ac:dyDescent="0.25">
      <c r="A18" s="6" t="s">
        <v>36</v>
      </c>
      <c r="B18" s="7" t="s">
        <v>37</v>
      </c>
      <c r="C18" s="15" t="s">
        <v>38</v>
      </c>
      <c r="D18" s="15" t="s">
        <v>38</v>
      </c>
      <c r="E18" s="15" t="s">
        <v>38</v>
      </c>
      <c r="F18" s="15" t="s">
        <v>38</v>
      </c>
      <c r="G18" s="15" t="s">
        <v>38</v>
      </c>
      <c r="H18" s="33" t="s">
        <v>38</v>
      </c>
      <c r="I18" s="33" t="s">
        <v>38</v>
      </c>
      <c r="J18" s="51" t="s">
        <v>38</v>
      </c>
      <c r="K18" s="51" t="s">
        <v>38</v>
      </c>
      <c r="L18" s="44" t="s">
        <v>38</v>
      </c>
      <c r="M18" s="44" t="s">
        <v>38</v>
      </c>
      <c r="N18" s="44" t="s">
        <v>38</v>
      </c>
      <c r="O18" s="44" t="s">
        <v>38</v>
      </c>
      <c r="P18" s="58" t="s">
        <v>38</v>
      </c>
      <c r="Q18" s="58" t="s">
        <v>38</v>
      </c>
    </row>
    <row r="19" spans="1:17" ht="15" customHeight="1" x14ac:dyDescent="0.25">
      <c r="A19" s="3" t="s">
        <v>39</v>
      </c>
      <c r="B19" s="8" t="s">
        <v>40</v>
      </c>
      <c r="C19" s="15" t="s">
        <v>10</v>
      </c>
      <c r="D19" s="15" t="s">
        <v>10</v>
      </c>
      <c r="E19" s="15" t="s">
        <v>10</v>
      </c>
      <c r="F19" s="15" t="s">
        <v>10</v>
      </c>
      <c r="G19" s="15" t="s">
        <v>10</v>
      </c>
      <c r="H19" s="33" t="s">
        <v>10</v>
      </c>
      <c r="I19" s="33" t="s">
        <v>10</v>
      </c>
      <c r="J19" s="51" t="s">
        <v>10</v>
      </c>
      <c r="K19" s="51" t="s">
        <v>10</v>
      </c>
      <c r="L19" s="44"/>
      <c r="M19" s="44"/>
      <c r="N19" s="44"/>
      <c r="O19" s="44"/>
      <c r="P19" s="58"/>
      <c r="Q19" s="58"/>
    </row>
    <row r="20" spans="1:17" ht="15" customHeight="1" x14ac:dyDescent="0.25">
      <c r="A20" s="6" t="s">
        <v>41</v>
      </c>
      <c r="B20" s="7" t="s">
        <v>42</v>
      </c>
      <c r="C20" s="15">
        <v>200</v>
      </c>
      <c r="D20" s="15">
        <v>300</v>
      </c>
      <c r="E20" s="15">
        <v>100</v>
      </c>
      <c r="F20" s="15">
        <v>50</v>
      </c>
      <c r="G20" s="15">
        <v>200</v>
      </c>
      <c r="H20" s="33">
        <v>100</v>
      </c>
      <c r="I20" s="33">
        <v>300</v>
      </c>
      <c r="J20" s="51">
        <v>400</v>
      </c>
      <c r="K20" s="51">
        <v>150</v>
      </c>
      <c r="L20" s="44">
        <v>350</v>
      </c>
      <c r="M20" s="44">
        <v>250</v>
      </c>
      <c r="N20" s="44">
        <v>175</v>
      </c>
      <c r="O20" s="44">
        <v>100</v>
      </c>
      <c r="P20" s="58">
        <v>50</v>
      </c>
      <c r="Q20" s="58">
        <v>25</v>
      </c>
    </row>
    <row r="21" spans="1:17" ht="15" customHeight="1" x14ac:dyDescent="0.25">
      <c r="A21" s="6" t="s">
        <v>43</v>
      </c>
      <c r="B21" s="28" t="s">
        <v>44</v>
      </c>
      <c r="C21" s="15">
        <v>40</v>
      </c>
      <c r="D21" s="15">
        <v>40</v>
      </c>
      <c r="E21" s="15">
        <v>40</v>
      </c>
      <c r="F21" s="15">
        <v>40</v>
      </c>
      <c r="G21" s="15">
        <v>40</v>
      </c>
      <c r="H21" s="33">
        <v>40</v>
      </c>
      <c r="I21" s="33">
        <v>40</v>
      </c>
      <c r="J21" s="51">
        <v>25</v>
      </c>
      <c r="K21" s="51">
        <v>25</v>
      </c>
      <c r="L21" s="44">
        <v>16</v>
      </c>
      <c r="M21" s="44">
        <v>16</v>
      </c>
      <c r="N21" s="44">
        <v>16</v>
      </c>
      <c r="O21" s="44">
        <v>16</v>
      </c>
      <c r="P21" s="58">
        <v>16</v>
      </c>
      <c r="Q21" s="58">
        <v>16</v>
      </c>
    </row>
    <row r="22" spans="1:17" ht="15" customHeight="1" x14ac:dyDescent="0.25">
      <c r="A22" s="6" t="s">
        <v>45</v>
      </c>
      <c r="B22" s="7" t="s">
        <v>46</v>
      </c>
      <c r="C22" s="6">
        <v>1.2</v>
      </c>
      <c r="D22" s="6">
        <v>1.2</v>
      </c>
      <c r="E22" s="6">
        <v>1.2</v>
      </c>
      <c r="F22" s="6">
        <v>1.2</v>
      </c>
      <c r="G22" s="6">
        <v>1.2</v>
      </c>
      <c r="H22" s="27">
        <v>1.2</v>
      </c>
      <c r="I22" s="27">
        <v>1.2</v>
      </c>
      <c r="J22" s="52">
        <v>1.2</v>
      </c>
      <c r="K22" s="52">
        <v>1.2</v>
      </c>
      <c r="L22" s="43">
        <v>1.2</v>
      </c>
      <c r="M22" s="43">
        <v>1.2</v>
      </c>
      <c r="N22" s="43">
        <v>1.2</v>
      </c>
      <c r="O22" s="43">
        <v>1.2</v>
      </c>
      <c r="P22" s="57">
        <v>1.2</v>
      </c>
      <c r="Q22" s="57">
        <v>1.2</v>
      </c>
    </row>
    <row r="23" spans="1:17" ht="15" customHeight="1" x14ac:dyDescent="0.25">
      <c r="A23" s="6" t="s">
        <v>47</v>
      </c>
      <c r="B23" s="7" t="s">
        <v>48</v>
      </c>
      <c r="C23" s="15" t="s">
        <v>49</v>
      </c>
      <c r="D23" s="15" t="s">
        <v>49</v>
      </c>
      <c r="E23" s="15" t="s">
        <v>49</v>
      </c>
      <c r="F23" s="15" t="s">
        <v>49</v>
      </c>
      <c r="G23" s="15" t="s">
        <v>49</v>
      </c>
      <c r="H23" s="33" t="s">
        <v>49</v>
      </c>
      <c r="I23" s="33" t="s">
        <v>49</v>
      </c>
      <c r="J23" s="51" t="s">
        <v>49</v>
      </c>
      <c r="K23" s="51" t="s">
        <v>49</v>
      </c>
      <c r="L23" s="44" t="s">
        <v>49</v>
      </c>
      <c r="M23" s="44" t="s">
        <v>49</v>
      </c>
      <c r="N23" s="44" t="s">
        <v>49</v>
      </c>
      <c r="O23" s="44" t="s">
        <v>49</v>
      </c>
      <c r="P23" s="58" t="s">
        <v>49</v>
      </c>
      <c r="Q23" s="58" t="s">
        <v>49</v>
      </c>
    </row>
    <row r="24" spans="1:17" ht="15" customHeight="1" x14ac:dyDescent="0.25">
      <c r="A24" s="3" t="s">
        <v>50</v>
      </c>
      <c r="B24" s="8" t="s">
        <v>51</v>
      </c>
      <c r="C24" s="15" t="s">
        <v>10</v>
      </c>
      <c r="D24" s="6" t="s">
        <v>10</v>
      </c>
      <c r="E24" s="6" t="s">
        <v>10</v>
      </c>
      <c r="F24" s="15" t="s">
        <v>10</v>
      </c>
      <c r="G24" s="15" t="s">
        <v>10</v>
      </c>
      <c r="H24" s="27" t="s">
        <v>10</v>
      </c>
      <c r="I24" s="27" t="s">
        <v>10</v>
      </c>
      <c r="J24" s="51" t="s">
        <v>10</v>
      </c>
      <c r="K24" s="51" t="s">
        <v>10</v>
      </c>
      <c r="L24" s="42" t="s">
        <v>10</v>
      </c>
      <c r="M24" s="42" t="s">
        <v>10</v>
      </c>
      <c r="N24" s="42" t="s">
        <v>10</v>
      </c>
      <c r="O24" s="42" t="s">
        <v>10</v>
      </c>
      <c r="P24" s="56" t="s">
        <v>10</v>
      </c>
      <c r="Q24" s="56" t="s">
        <v>10</v>
      </c>
    </row>
    <row r="25" spans="1:17" ht="15" customHeight="1" x14ac:dyDescent="0.25">
      <c r="A25" s="6" t="s">
        <v>52</v>
      </c>
      <c r="B25" s="7" t="s">
        <v>53</v>
      </c>
      <c r="C25" s="19" t="s">
        <v>54</v>
      </c>
      <c r="D25" s="27" t="s">
        <v>60</v>
      </c>
      <c r="E25" s="27" t="s">
        <v>64</v>
      </c>
      <c r="F25" s="19" t="s">
        <v>252</v>
      </c>
      <c r="G25" s="19" t="s">
        <v>57</v>
      </c>
      <c r="H25" s="27" t="s">
        <v>284</v>
      </c>
      <c r="I25" s="27" t="s">
        <v>65</v>
      </c>
      <c r="J25" s="53" t="s">
        <v>298</v>
      </c>
      <c r="K25" s="53" t="s">
        <v>55</v>
      </c>
      <c r="L25" s="80" t="s">
        <v>300</v>
      </c>
      <c r="M25" s="46" t="s">
        <v>69</v>
      </c>
      <c r="N25" s="80" t="s">
        <v>303</v>
      </c>
      <c r="O25" s="46" t="s">
        <v>59</v>
      </c>
      <c r="P25" s="46" t="s">
        <v>250</v>
      </c>
      <c r="Q25" s="88" t="s">
        <v>250</v>
      </c>
    </row>
    <row r="26" spans="1:17" ht="15" customHeight="1" x14ac:dyDescent="0.25">
      <c r="A26" s="6" t="s">
        <v>62</v>
      </c>
      <c r="B26" s="7" t="s">
        <v>63</v>
      </c>
      <c r="C26" s="90" t="s">
        <v>293</v>
      </c>
      <c r="D26" s="27" t="s">
        <v>69</v>
      </c>
      <c r="E26" s="27" t="s">
        <v>295</v>
      </c>
      <c r="F26" s="90" t="s">
        <v>294</v>
      </c>
      <c r="G26" s="90" t="s">
        <v>293</v>
      </c>
      <c r="H26" s="27" t="s">
        <v>295</v>
      </c>
      <c r="I26" s="27" t="s">
        <v>296</v>
      </c>
      <c r="J26" s="53" t="s">
        <v>297</v>
      </c>
      <c r="K26" s="53" t="s">
        <v>293</v>
      </c>
      <c r="L26" s="91" t="s">
        <v>299</v>
      </c>
      <c r="M26" s="47" t="s">
        <v>273</v>
      </c>
      <c r="N26" s="91" t="s">
        <v>302</v>
      </c>
      <c r="O26" s="47" t="s">
        <v>59</v>
      </c>
      <c r="P26" s="47" t="s">
        <v>250</v>
      </c>
      <c r="Q26" s="92" t="s">
        <v>304</v>
      </c>
    </row>
    <row r="27" spans="1:17" ht="15" customHeight="1" x14ac:dyDescent="0.25">
      <c r="A27" s="6" t="s">
        <v>66</v>
      </c>
      <c r="B27" s="7" t="s">
        <v>67</v>
      </c>
      <c r="C27" s="15" t="s">
        <v>54</v>
      </c>
      <c r="D27" s="6" t="s">
        <v>68</v>
      </c>
      <c r="E27" s="27" t="s">
        <v>307</v>
      </c>
      <c r="F27" s="19" t="s">
        <v>251</v>
      </c>
      <c r="G27" s="19" t="s">
        <v>57</v>
      </c>
      <c r="H27" s="27" t="s">
        <v>175</v>
      </c>
      <c r="I27" s="27" t="s">
        <v>69</v>
      </c>
      <c r="J27" s="53" t="s">
        <v>298</v>
      </c>
      <c r="K27" s="53" t="s">
        <v>55</v>
      </c>
      <c r="L27" s="45" t="s">
        <v>218</v>
      </c>
      <c r="M27" s="47" t="s">
        <v>58</v>
      </c>
      <c r="N27" s="80" t="s">
        <v>275</v>
      </c>
      <c r="O27" s="47" t="s">
        <v>69</v>
      </c>
      <c r="P27" s="47" t="s">
        <v>59</v>
      </c>
      <c r="Q27" s="47" t="s">
        <v>297</v>
      </c>
    </row>
    <row r="28" spans="1:17" ht="15" customHeight="1" x14ac:dyDescent="0.25">
      <c r="A28" s="6" t="s">
        <v>70</v>
      </c>
      <c r="B28" s="7" t="s">
        <v>71</v>
      </c>
      <c r="C28" s="15" t="s">
        <v>61</v>
      </c>
      <c r="D28" s="27" t="s">
        <v>61</v>
      </c>
      <c r="E28" s="27" t="s">
        <v>61</v>
      </c>
      <c r="F28" s="19" t="s">
        <v>56</v>
      </c>
      <c r="G28" s="19" t="s">
        <v>56</v>
      </c>
      <c r="H28" s="27" t="s">
        <v>309</v>
      </c>
      <c r="I28" s="27" t="s">
        <v>56</v>
      </c>
      <c r="J28" s="53" t="s">
        <v>56</v>
      </c>
      <c r="K28" s="53" t="s">
        <v>56</v>
      </c>
      <c r="L28" s="45"/>
      <c r="M28" s="47"/>
      <c r="N28" s="45"/>
      <c r="O28" s="47"/>
      <c r="P28" s="47"/>
      <c r="Q28" s="47"/>
    </row>
    <row r="29" spans="1:17" ht="15" customHeight="1" x14ac:dyDescent="0.25">
      <c r="A29" s="6" t="s">
        <v>72</v>
      </c>
      <c r="B29" s="7" t="s">
        <v>73</v>
      </c>
      <c r="C29" s="27" t="s">
        <v>10</v>
      </c>
      <c r="D29" s="27" t="s">
        <v>10</v>
      </c>
      <c r="E29" s="6" t="s">
        <v>10</v>
      </c>
      <c r="F29" s="15" t="s">
        <v>10</v>
      </c>
      <c r="G29" s="15" t="s">
        <v>10</v>
      </c>
      <c r="H29" s="27" t="s">
        <v>10</v>
      </c>
      <c r="I29" s="33" t="s">
        <v>10</v>
      </c>
      <c r="J29" s="53" t="s">
        <v>10</v>
      </c>
      <c r="K29" s="53" t="s">
        <v>10</v>
      </c>
      <c r="L29" s="45"/>
      <c r="M29" s="47"/>
      <c r="N29" s="45"/>
      <c r="O29" s="47"/>
      <c r="P29" s="47"/>
      <c r="Q29" s="47"/>
    </row>
    <row r="30" spans="1:17" ht="15" customHeight="1" x14ac:dyDescent="0.25">
      <c r="A30" s="6"/>
      <c r="B30" s="7" t="s">
        <v>74</v>
      </c>
      <c r="C30" s="27" t="s">
        <v>10</v>
      </c>
      <c r="D30" s="27" t="s">
        <v>10</v>
      </c>
      <c r="E30" s="33" t="s">
        <v>10</v>
      </c>
      <c r="F30" s="33" t="s">
        <v>10</v>
      </c>
      <c r="G30" s="33" t="s">
        <v>10</v>
      </c>
      <c r="H30" s="33" t="s">
        <v>10</v>
      </c>
      <c r="I30" s="33" t="s">
        <v>10</v>
      </c>
      <c r="J30" s="53" t="s">
        <v>10</v>
      </c>
      <c r="K30" s="53" t="s">
        <v>10</v>
      </c>
      <c r="L30" s="45"/>
      <c r="M30" s="47"/>
      <c r="N30" s="45"/>
      <c r="O30" s="47"/>
      <c r="P30" s="47"/>
      <c r="Q30" s="47"/>
    </row>
    <row r="31" spans="1:17" ht="15" customHeight="1" x14ac:dyDescent="0.25">
      <c r="A31" s="3" t="s">
        <v>75</v>
      </c>
      <c r="B31" s="8" t="s">
        <v>76</v>
      </c>
      <c r="C31" s="15" t="s">
        <v>10</v>
      </c>
      <c r="D31" s="6" t="s">
        <v>10</v>
      </c>
      <c r="E31" s="6" t="s">
        <v>10</v>
      </c>
      <c r="F31" s="15" t="s">
        <v>10</v>
      </c>
      <c r="G31" s="15" t="s">
        <v>10</v>
      </c>
      <c r="H31" s="27" t="s">
        <v>10</v>
      </c>
      <c r="I31" s="27" t="s">
        <v>10</v>
      </c>
      <c r="J31" s="51" t="s">
        <v>10</v>
      </c>
      <c r="K31" s="51" t="s">
        <v>10</v>
      </c>
      <c r="L31" s="42" t="s">
        <v>10</v>
      </c>
      <c r="M31" s="42" t="s">
        <v>10</v>
      </c>
      <c r="N31" s="42" t="s">
        <v>10</v>
      </c>
      <c r="O31" s="42" t="s">
        <v>10</v>
      </c>
      <c r="P31" s="56" t="s">
        <v>10</v>
      </c>
      <c r="Q31" s="56" t="s">
        <v>10</v>
      </c>
    </row>
    <row r="32" spans="1:17" ht="15" customHeight="1" x14ac:dyDescent="0.25">
      <c r="A32" s="6" t="s">
        <v>77</v>
      </c>
      <c r="B32" s="7" t="s">
        <v>53</v>
      </c>
      <c r="C32" s="33" t="s">
        <v>78</v>
      </c>
      <c r="D32" s="27" t="s">
        <v>78</v>
      </c>
      <c r="E32" s="27" t="s">
        <v>78</v>
      </c>
      <c r="F32" s="15" t="s">
        <v>79</v>
      </c>
      <c r="G32" s="15" t="s">
        <v>79</v>
      </c>
      <c r="H32" s="27" t="s">
        <v>79</v>
      </c>
      <c r="I32" s="27" t="s">
        <v>79</v>
      </c>
      <c r="J32" s="51" t="s">
        <v>310</v>
      </c>
      <c r="K32" s="51" t="s">
        <v>310</v>
      </c>
      <c r="L32" s="44" t="s">
        <v>79</v>
      </c>
      <c r="M32" s="44" t="s">
        <v>79</v>
      </c>
      <c r="N32" s="87" t="s">
        <v>79</v>
      </c>
      <c r="O32" s="44" t="s">
        <v>78</v>
      </c>
      <c r="P32" s="58" t="s">
        <v>78</v>
      </c>
      <c r="Q32" s="87" t="s">
        <v>79</v>
      </c>
    </row>
    <row r="33" spans="1:17" ht="15" customHeight="1" x14ac:dyDescent="0.25">
      <c r="A33" s="6" t="s">
        <v>80</v>
      </c>
      <c r="B33" s="7" t="s">
        <v>63</v>
      </c>
      <c r="C33" s="78" t="s">
        <v>290</v>
      </c>
      <c r="D33" s="79" t="s">
        <v>291</v>
      </c>
      <c r="E33" s="79" t="s">
        <v>291</v>
      </c>
      <c r="F33" s="78" t="s">
        <v>292</v>
      </c>
      <c r="G33" s="78" t="s">
        <v>290</v>
      </c>
      <c r="H33" s="79" t="s">
        <v>291</v>
      </c>
      <c r="I33" s="79" t="s">
        <v>291</v>
      </c>
      <c r="J33" s="82" t="s">
        <v>282</v>
      </c>
      <c r="K33" s="82" t="s">
        <v>282</v>
      </c>
      <c r="L33" s="81" t="s">
        <v>283</v>
      </c>
      <c r="M33" s="81" t="s">
        <v>283</v>
      </c>
      <c r="N33" s="81" t="s">
        <v>283</v>
      </c>
      <c r="O33" s="81" t="s">
        <v>283</v>
      </c>
      <c r="P33" s="81" t="s">
        <v>283</v>
      </c>
      <c r="Q33" s="81" t="s">
        <v>283</v>
      </c>
    </row>
    <row r="34" spans="1:17" ht="15" customHeight="1" x14ac:dyDescent="0.25">
      <c r="A34" s="6" t="s">
        <v>81</v>
      </c>
      <c r="B34" s="7" t="s">
        <v>67</v>
      </c>
      <c r="C34" s="33" t="s">
        <v>78</v>
      </c>
      <c r="D34" s="6" t="s">
        <v>78</v>
      </c>
      <c r="E34" s="6" t="s">
        <v>78</v>
      </c>
      <c r="F34" s="15" t="s">
        <v>79</v>
      </c>
      <c r="G34" s="15" t="s">
        <v>79</v>
      </c>
      <c r="H34" s="27" t="s">
        <v>79</v>
      </c>
      <c r="I34" s="27" t="s">
        <v>79</v>
      </c>
      <c r="J34" s="51" t="s">
        <v>310</v>
      </c>
      <c r="K34" s="51" t="s">
        <v>310</v>
      </c>
      <c r="L34" s="44" t="s">
        <v>79</v>
      </c>
      <c r="M34" s="44" t="s">
        <v>79</v>
      </c>
      <c r="N34" s="87" t="s">
        <v>79</v>
      </c>
      <c r="O34" s="44" t="s">
        <v>78</v>
      </c>
      <c r="P34" s="58" t="s">
        <v>78</v>
      </c>
      <c r="Q34" s="87" t="s">
        <v>79</v>
      </c>
    </row>
    <row r="35" spans="1:17" ht="15" customHeight="1" x14ac:dyDescent="0.25">
      <c r="A35" s="6" t="s">
        <v>82</v>
      </c>
      <c r="B35" s="7" t="s">
        <v>71</v>
      </c>
      <c r="C35" s="15" t="s">
        <v>78</v>
      </c>
      <c r="D35" s="6" t="s">
        <v>78</v>
      </c>
      <c r="E35" s="6" t="s">
        <v>78</v>
      </c>
      <c r="F35" s="15" t="s">
        <v>79</v>
      </c>
      <c r="G35" s="15" t="s">
        <v>79</v>
      </c>
      <c r="H35" s="27" t="s">
        <v>79</v>
      </c>
      <c r="I35" s="27" t="s">
        <v>79</v>
      </c>
      <c r="J35" s="51" t="s">
        <v>85</v>
      </c>
      <c r="K35" s="51" t="s">
        <v>85</v>
      </c>
      <c r="L35" s="44"/>
      <c r="M35" s="44"/>
      <c r="N35" s="44"/>
      <c r="O35" s="44"/>
      <c r="P35" s="58"/>
      <c r="Q35" s="58"/>
    </row>
    <row r="36" spans="1:17" ht="15" customHeight="1" x14ac:dyDescent="0.25">
      <c r="A36" s="6" t="s">
        <v>83</v>
      </c>
      <c r="B36" s="7" t="s">
        <v>84</v>
      </c>
      <c r="C36" s="27" t="s">
        <v>10</v>
      </c>
      <c r="D36" s="27" t="s">
        <v>10</v>
      </c>
      <c r="E36" s="6" t="s">
        <v>10</v>
      </c>
      <c r="F36" s="15" t="s">
        <v>10</v>
      </c>
      <c r="G36" s="15" t="s">
        <v>10</v>
      </c>
      <c r="H36" s="27" t="s">
        <v>10</v>
      </c>
      <c r="I36" s="27" t="s">
        <v>10</v>
      </c>
      <c r="J36" s="51" t="s">
        <v>10</v>
      </c>
      <c r="K36" s="51" t="s">
        <v>10</v>
      </c>
      <c r="L36" s="44"/>
      <c r="M36" s="44"/>
      <c r="N36" s="44"/>
      <c r="O36" s="44"/>
      <c r="P36" s="58"/>
      <c r="Q36" s="58"/>
    </row>
    <row r="37" spans="1:17" ht="15" customHeight="1" x14ac:dyDescent="0.25">
      <c r="A37" s="3" t="s">
        <v>86</v>
      </c>
      <c r="B37" s="8" t="s">
        <v>87</v>
      </c>
      <c r="C37" s="15" t="s">
        <v>10</v>
      </c>
      <c r="D37" s="15" t="s">
        <v>10</v>
      </c>
      <c r="E37" s="15" t="s">
        <v>10</v>
      </c>
      <c r="F37" s="15" t="s">
        <v>10</v>
      </c>
      <c r="G37" s="15" t="s">
        <v>10</v>
      </c>
      <c r="H37" s="33" t="s">
        <v>10</v>
      </c>
      <c r="I37" s="33" t="s">
        <v>10</v>
      </c>
      <c r="J37" s="51" t="s">
        <v>10</v>
      </c>
      <c r="K37" s="51" t="s">
        <v>10</v>
      </c>
      <c r="L37" s="44"/>
      <c r="M37" s="44"/>
      <c r="N37" s="44"/>
      <c r="O37" s="44"/>
      <c r="P37" s="58"/>
      <c r="Q37" s="58"/>
    </row>
    <row r="38" spans="1:17" ht="15" customHeight="1" x14ac:dyDescent="0.25">
      <c r="A38" s="9" t="s">
        <v>88</v>
      </c>
      <c r="B38" s="10" t="s">
        <v>89</v>
      </c>
      <c r="C38" s="15" t="s">
        <v>24</v>
      </c>
      <c r="D38" s="15" t="s">
        <v>24</v>
      </c>
      <c r="E38" s="15" t="s">
        <v>24</v>
      </c>
      <c r="F38" s="15" t="s">
        <v>24</v>
      </c>
      <c r="G38" s="15" t="s">
        <v>24</v>
      </c>
      <c r="H38" s="33" t="s">
        <v>24</v>
      </c>
      <c r="I38" s="33" t="s">
        <v>24</v>
      </c>
      <c r="J38" s="51" t="s">
        <v>24</v>
      </c>
      <c r="K38" s="51" t="s">
        <v>24</v>
      </c>
      <c r="L38" s="44" t="s">
        <v>98</v>
      </c>
      <c r="M38" s="44" t="s">
        <v>98</v>
      </c>
      <c r="N38" s="44" t="s">
        <v>98</v>
      </c>
      <c r="O38" s="44" t="s">
        <v>98</v>
      </c>
      <c r="P38" s="58" t="s">
        <v>98</v>
      </c>
      <c r="Q38" s="58" t="s">
        <v>98</v>
      </c>
    </row>
    <row r="39" spans="1:17" ht="15" customHeight="1" x14ac:dyDescent="0.25">
      <c r="A39" s="9" t="s">
        <v>90</v>
      </c>
      <c r="B39" s="7" t="s">
        <v>91</v>
      </c>
      <c r="C39" s="15" t="s">
        <v>92</v>
      </c>
      <c r="D39" s="15" t="s">
        <v>92</v>
      </c>
      <c r="E39" s="15" t="s">
        <v>92</v>
      </c>
      <c r="F39" s="15" t="s">
        <v>92</v>
      </c>
      <c r="G39" s="15" t="s">
        <v>92</v>
      </c>
      <c r="H39" s="33" t="s">
        <v>92</v>
      </c>
      <c r="I39" s="33" t="s">
        <v>92</v>
      </c>
      <c r="J39" s="51" t="s">
        <v>92</v>
      </c>
      <c r="K39" s="51" t="s">
        <v>92</v>
      </c>
      <c r="L39" s="43" t="s">
        <v>219</v>
      </c>
      <c r="M39" s="43" t="s">
        <v>219</v>
      </c>
      <c r="N39" s="43" t="s">
        <v>219</v>
      </c>
      <c r="O39" s="43" t="s">
        <v>219</v>
      </c>
      <c r="P39" s="57" t="s">
        <v>219</v>
      </c>
      <c r="Q39" s="57" t="s">
        <v>219</v>
      </c>
    </row>
    <row r="40" spans="1:17" ht="15" customHeight="1" x14ac:dyDescent="0.25">
      <c r="A40" s="9" t="s">
        <v>93</v>
      </c>
      <c r="B40" s="7" t="s">
        <v>94</v>
      </c>
      <c r="C40" s="15" t="s">
        <v>95</v>
      </c>
      <c r="D40" s="15" t="s">
        <v>95</v>
      </c>
      <c r="E40" s="15" t="s">
        <v>95</v>
      </c>
      <c r="F40" s="15" t="s">
        <v>95</v>
      </c>
      <c r="G40" s="15" t="s">
        <v>95</v>
      </c>
      <c r="H40" s="33" t="s">
        <v>95</v>
      </c>
      <c r="I40" s="33" t="s">
        <v>95</v>
      </c>
      <c r="J40" s="51" t="s">
        <v>95</v>
      </c>
      <c r="K40" s="51" t="s">
        <v>95</v>
      </c>
      <c r="L40" s="44" t="s">
        <v>95</v>
      </c>
      <c r="M40" s="44" t="s">
        <v>95</v>
      </c>
      <c r="N40" s="44" t="s">
        <v>95</v>
      </c>
      <c r="O40" s="44" t="s">
        <v>95</v>
      </c>
      <c r="P40" s="58" t="s">
        <v>95</v>
      </c>
      <c r="Q40" s="58" t="s">
        <v>95</v>
      </c>
    </row>
    <row r="41" spans="1:17" ht="15" customHeight="1" x14ac:dyDescent="0.25">
      <c r="A41" s="9" t="s">
        <v>96</v>
      </c>
      <c r="B41" s="7" t="s">
        <v>97</v>
      </c>
      <c r="C41" s="15" t="s">
        <v>98</v>
      </c>
      <c r="D41" s="15" t="s">
        <v>98</v>
      </c>
      <c r="E41" s="15" t="s">
        <v>98</v>
      </c>
      <c r="F41" s="15" t="s">
        <v>98</v>
      </c>
      <c r="G41" s="15" t="s">
        <v>98</v>
      </c>
      <c r="H41" s="33" t="s">
        <v>98</v>
      </c>
      <c r="I41" s="33" t="s">
        <v>98</v>
      </c>
      <c r="J41" s="51" t="s">
        <v>98</v>
      </c>
      <c r="K41" s="51" t="s">
        <v>98</v>
      </c>
      <c r="L41" s="44" t="s">
        <v>98</v>
      </c>
      <c r="M41" s="44" t="s">
        <v>98</v>
      </c>
      <c r="N41" s="44" t="s">
        <v>98</v>
      </c>
      <c r="O41" s="44" t="s">
        <v>98</v>
      </c>
      <c r="P41" s="58" t="s">
        <v>98</v>
      </c>
      <c r="Q41" s="58" t="s">
        <v>98</v>
      </c>
    </row>
    <row r="42" spans="1:17" ht="15" customHeight="1" x14ac:dyDescent="0.25">
      <c r="A42" s="9" t="s">
        <v>99</v>
      </c>
      <c r="B42" s="7" t="s">
        <v>100</v>
      </c>
      <c r="C42" s="15" t="s">
        <v>101</v>
      </c>
      <c r="D42" s="15" t="s">
        <v>101</v>
      </c>
      <c r="E42" s="15" t="s">
        <v>101</v>
      </c>
      <c r="F42" s="15" t="s">
        <v>101</v>
      </c>
      <c r="G42" s="15" t="s">
        <v>101</v>
      </c>
      <c r="H42" s="33" t="s">
        <v>101</v>
      </c>
      <c r="I42" s="33" t="s">
        <v>101</v>
      </c>
      <c r="J42" s="51" t="s">
        <v>101</v>
      </c>
      <c r="K42" s="51" t="s">
        <v>101</v>
      </c>
      <c r="L42" s="44" t="s">
        <v>220</v>
      </c>
      <c r="M42" s="44" t="s">
        <v>220</v>
      </c>
      <c r="N42" s="44" t="s">
        <v>220</v>
      </c>
      <c r="O42" s="44" t="s">
        <v>220</v>
      </c>
      <c r="P42" s="58" t="s">
        <v>220</v>
      </c>
      <c r="Q42" s="58" t="s">
        <v>220</v>
      </c>
    </row>
    <row r="43" spans="1:17" ht="15" customHeight="1" x14ac:dyDescent="0.25">
      <c r="A43" s="9" t="s">
        <v>102</v>
      </c>
      <c r="B43" s="10" t="s">
        <v>103</v>
      </c>
      <c r="C43" s="15" t="s">
        <v>104</v>
      </c>
      <c r="D43" s="15" t="s">
        <v>104</v>
      </c>
      <c r="E43" s="15" t="s">
        <v>104</v>
      </c>
      <c r="F43" s="15" t="s">
        <v>104</v>
      </c>
      <c r="G43" s="15" t="s">
        <v>104</v>
      </c>
      <c r="H43" s="33" t="s">
        <v>104</v>
      </c>
      <c r="I43" s="33" t="s">
        <v>104</v>
      </c>
      <c r="J43" s="51" t="s">
        <v>104</v>
      </c>
      <c r="K43" s="51" t="s">
        <v>104</v>
      </c>
      <c r="L43" s="44" t="s">
        <v>221</v>
      </c>
      <c r="M43" s="44" t="s">
        <v>221</v>
      </c>
      <c r="N43" s="44" t="s">
        <v>221</v>
      </c>
      <c r="O43" s="44" t="s">
        <v>221</v>
      </c>
      <c r="P43" s="58" t="s">
        <v>221</v>
      </c>
      <c r="Q43" s="58" t="s">
        <v>221</v>
      </c>
    </row>
    <row r="44" spans="1:17" ht="15" customHeight="1" x14ac:dyDescent="0.25">
      <c r="A44" s="9" t="s">
        <v>105</v>
      </c>
      <c r="B44" s="10" t="s">
        <v>106</v>
      </c>
      <c r="C44" s="15" t="s">
        <v>107</v>
      </c>
      <c r="D44" s="15" t="s">
        <v>107</v>
      </c>
      <c r="E44" s="15" t="s">
        <v>107</v>
      </c>
      <c r="F44" s="15" t="s">
        <v>107</v>
      </c>
      <c r="G44" s="15" t="s">
        <v>107</v>
      </c>
      <c r="H44" s="33" t="s">
        <v>107</v>
      </c>
      <c r="I44" s="33" t="s">
        <v>107</v>
      </c>
      <c r="J44" s="51" t="s">
        <v>107</v>
      </c>
      <c r="K44" s="51" t="s">
        <v>107</v>
      </c>
      <c r="L44" s="44" t="s">
        <v>116</v>
      </c>
      <c r="M44" s="44" t="s">
        <v>116</v>
      </c>
      <c r="N44" s="44" t="s">
        <v>116</v>
      </c>
      <c r="O44" s="44" t="s">
        <v>116</v>
      </c>
      <c r="P44" s="58" t="s">
        <v>116</v>
      </c>
      <c r="Q44" s="58" t="s">
        <v>116</v>
      </c>
    </row>
    <row r="45" spans="1:17" ht="15" customHeight="1" x14ac:dyDescent="0.25">
      <c r="A45" s="9" t="s">
        <v>108</v>
      </c>
      <c r="B45" s="10" t="s">
        <v>109</v>
      </c>
      <c r="C45" s="15" t="s">
        <v>107</v>
      </c>
      <c r="D45" s="15" t="s">
        <v>107</v>
      </c>
      <c r="E45" s="15" t="s">
        <v>107</v>
      </c>
      <c r="F45" s="15" t="s">
        <v>107</v>
      </c>
      <c r="G45" s="15" t="s">
        <v>107</v>
      </c>
      <c r="H45" s="33" t="s">
        <v>107</v>
      </c>
      <c r="I45" s="33" t="s">
        <v>107</v>
      </c>
      <c r="J45" s="51" t="s">
        <v>107</v>
      </c>
      <c r="K45" s="51" t="s">
        <v>107</v>
      </c>
      <c r="L45" s="44" t="s">
        <v>116</v>
      </c>
      <c r="M45" s="44" t="s">
        <v>116</v>
      </c>
      <c r="N45" s="44" t="s">
        <v>116</v>
      </c>
      <c r="O45" s="44" t="s">
        <v>116</v>
      </c>
      <c r="P45" s="58" t="s">
        <v>116</v>
      </c>
      <c r="Q45" s="58" t="s">
        <v>116</v>
      </c>
    </row>
    <row r="46" spans="1:17" ht="15" customHeight="1" x14ac:dyDescent="0.25">
      <c r="A46" s="9" t="s">
        <v>110</v>
      </c>
      <c r="B46" s="11" t="s">
        <v>111</v>
      </c>
      <c r="C46" s="15" t="s">
        <v>107</v>
      </c>
      <c r="D46" s="15" t="s">
        <v>107</v>
      </c>
      <c r="E46" s="15" t="s">
        <v>107</v>
      </c>
      <c r="F46" s="15" t="s">
        <v>107</v>
      </c>
      <c r="G46" s="15" t="s">
        <v>107</v>
      </c>
      <c r="H46" s="33" t="s">
        <v>107</v>
      </c>
      <c r="I46" s="33" t="s">
        <v>107</v>
      </c>
      <c r="J46" s="51" t="s">
        <v>107</v>
      </c>
      <c r="K46" s="51" t="s">
        <v>107</v>
      </c>
      <c r="L46" s="44" t="s">
        <v>116</v>
      </c>
      <c r="M46" s="44" t="s">
        <v>116</v>
      </c>
      <c r="N46" s="44" t="s">
        <v>116</v>
      </c>
      <c r="O46" s="44" t="s">
        <v>116</v>
      </c>
      <c r="P46" s="58" t="s">
        <v>116</v>
      </c>
      <c r="Q46" s="58" t="s">
        <v>116</v>
      </c>
    </row>
    <row r="47" spans="1:17" ht="15" customHeight="1" x14ac:dyDescent="0.25">
      <c r="A47" s="9" t="s">
        <v>112</v>
      </c>
      <c r="B47" s="11" t="s">
        <v>113</v>
      </c>
      <c r="C47" s="15" t="s">
        <v>107</v>
      </c>
      <c r="D47" s="15" t="s">
        <v>107</v>
      </c>
      <c r="E47" s="15" t="s">
        <v>107</v>
      </c>
      <c r="F47" s="15" t="s">
        <v>107</v>
      </c>
      <c r="G47" s="15" t="s">
        <v>107</v>
      </c>
      <c r="H47" s="33" t="s">
        <v>107</v>
      </c>
      <c r="I47" s="33" t="s">
        <v>107</v>
      </c>
      <c r="J47" s="51" t="s">
        <v>107</v>
      </c>
      <c r="K47" s="51" t="s">
        <v>107</v>
      </c>
      <c r="L47" s="44" t="s">
        <v>116</v>
      </c>
      <c r="M47" s="44" t="s">
        <v>116</v>
      </c>
      <c r="N47" s="44" t="s">
        <v>116</v>
      </c>
      <c r="O47" s="44" t="s">
        <v>116</v>
      </c>
      <c r="P47" s="58" t="s">
        <v>116</v>
      </c>
      <c r="Q47" s="58" t="s">
        <v>116</v>
      </c>
    </row>
    <row r="48" spans="1:17" ht="15" customHeight="1" x14ac:dyDescent="0.25">
      <c r="A48" s="9" t="s">
        <v>114</v>
      </c>
      <c r="B48" s="7" t="s">
        <v>115</v>
      </c>
      <c r="C48" s="15" t="s">
        <v>116</v>
      </c>
      <c r="D48" s="15" t="s">
        <v>116</v>
      </c>
      <c r="E48" s="15" t="s">
        <v>116</v>
      </c>
      <c r="F48" s="15" t="s">
        <v>116</v>
      </c>
      <c r="G48" s="15" t="s">
        <v>116</v>
      </c>
      <c r="H48" s="33" t="s">
        <v>116</v>
      </c>
      <c r="I48" s="33" t="s">
        <v>116</v>
      </c>
      <c r="J48" s="51" t="s">
        <v>116</v>
      </c>
      <c r="K48" s="51" t="s">
        <v>116</v>
      </c>
      <c r="L48" s="89" t="s">
        <v>116</v>
      </c>
      <c r="M48" s="89" t="s">
        <v>116</v>
      </c>
      <c r="N48" s="89" t="s">
        <v>116</v>
      </c>
      <c r="O48" s="89" t="s">
        <v>116</v>
      </c>
      <c r="P48" s="89" t="s">
        <v>116</v>
      </c>
      <c r="Q48" s="89" t="s">
        <v>116</v>
      </c>
    </row>
    <row r="49" spans="1:17" ht="15" customHeight="1" x14ac:dyDescent="0.25">
      <c r="A49" s="9" t="s">
        <v>117</v>
      </c>
      <c r="B49" s="7" t="s">
        <v>118</v>
      </c>
      <c r="C49" s="15" t="s">
        <v>107</v>
      </c>
      <c r="D49" s="15" t="s">
        <v>107</v>
      </c>
      <c r="E49" s="15" t="s">
        <v>107</v>
      </c>
      <c r="F49" s="15" t="s">
        <v>107</v>
      </c>
      <c r="G49" s="15" t="s">
        <v>107</v>
      </c>
      <c r="H49" s="33" t="s">
        <v>107</v>
      </c>
      <c r="I49" s="33" t="s">
        <v>107</v>
      </c>
      <c r="J49" s="51" t="s">
        <v>107</v>
      </c>
      <c r="K49" s="51" t="s">
        <v>107</v>
      </c>
      <c r="L49" s="44" t="s">
        <v>126</v>
      </c>
      <c r="M49" s="44" t="s">
        <v>126</v>
      </c>
      <c r="N49" s="44" t="s">
        <v>126</v>
      </c>
      <c r="O49" s="44" t="s">
        <v>126</v>
      </c>
      <c r="P49" s="58" t="s">
        <v>126</v>
      </c>
      <c r="Q49" s="58" t="s">
        <v>126</v>
      </c>
    </row>
    <row r="50" spans="1:17" ht="15" customHeight="1" x14ac:dyDescent="0.25">
      <c r="A50" s="9" t="s">
        <v>119</v>
      </c>
      <c r="B50" s="11" t="s">
        <v>120</v>
      </c>
      <c r="C50" s="15" t="s">
        <v>107</v>
      </c>
      <c r="D50" s="15" t="s">
        <v>107</v>
      </c>
      <c r="E50" s="15" t="s">
        <v>107</v>
      </c>
      <c r="F50" s="15" t="s">
        <v>107</v>
      </c>
      <c r="G50" s="15" t="s">
        <v>107</v>
      </c>
      <c r="H50" s="33" t="s">
        <v>107</v>
      </c>
      <c r="I50" s="33" t="s">
        <v>107</v>
      </c>
      <c r="J50" s="51" t="s">
        <v>107</v>
      </c>
      <c r="K50" s="51" t="s">
        <v>107</v>
      </c>
      <c r="L50" s="44" t="s">
        <v>126</v>
      </c>
      <c r="M50" s="44" t="s">
        <v>126</v>
      </c>
      <c r="N50" s="44" t="s">
        <v>126</v>
      </c>
      <c r="O50" s="44" t="s">
        <v>126</v>
      </c>
      <c r="P50" s="58" t="s">
        <v>126</v>
      </c>
      <c r="Q50" s="58" t="s">
        <v>126</v>
      </c>
    </row>
    <row r="51" spans="1:17" ht="15" customHeight="1" x14ac:dyDescent="0.25">
      <c r="A51" s="9" t="s">
        <v>121</v>
      </c>
      <c r="B51" s="11" t="s">
        <v>122</v>
      </c>
      <c r="C51" s="15" t="s">
        <v>123</v>
      </c>
      <c r="D51" s="15" t="s">
        <v>123</v>
      </c>
      <c r="E51" s="15" t="s">
        <v>123</v>
      </c>
      <c r="F51" s="15" t="s">
        <v>123</v>
      </c>
      <c r="G51" s="15" t="s">
        <v>123</v>
      </c>
      <c r="H51" s="33" t="s">
        <v>123</v>
      </c>
      <c r="I51" s="33" t="s">
        <v>123</v>
      </c>
      <c r="J51" s="51" t="s">
        <v>123</v>
      </c>
      <c r="K51" s="51" t="s">
        <v>123</v>
      </c>
      <c r="L51" s="44" t="s">
        <v>123</v>
      </c>
      <c r="M51" s="44" t="s">
        <v>123</v>
      </c>
      <c r="N51" s="44" t="s">
        <v>123</v>
      </c>
      <c r="O51" s="44" t="s">
        <v>123</v>
      </c>
      <c r="P51" s="58" t="s">
        <v>123</v>
      </c>
      <c r="Q51" s="58" t="s">
        <v>123</v>
      </c>
    </row>
    <row r="52" spans="1:17" ht="15" customHeight="1" x14ac:dyDescent="0.25">
      <c r="A52" s="9" t="s">
        <v>124</v>
      </c>
      <c r="B52" s="7" t="s">
        <v>125</v>
      </c>
      <c r="C52" s="15" t="s">
        <v>126</v>
      </c>
      <c r="D52" s="15" t="s">
        <v>126</v>
      </c>
      <c r="E52" s="15" t="s">
        <v>126</v>
      </c>
      <c r="F52" s="15" t="s">
        <v>126</v>
      </c>
      <c r="G52" s="15" t="s">
        <v>126</v>
      </c>
      <c r="H52" s="33" t="s">
        <v>126</v>
      </c>
      <c r="I52" s="33" t="s">
        <v>126</v>
      </c>
      <c r="J52" s="51" t="s">
        <v>126</v>
      </c>
      <c r="K52" s="51" t="s">
        <v>126</v>
      </c>
      <c r="L52" s="44" t="s">
        <v>126</v>
      </c>
      <c r="M52" s="44" t="s">
        <v>126</v>
      </c>
      <c r="N52" s="44" t="s">
        <v>126</v>
      </c>
      <c r="O52" s="44" t="s">
        <v>126</v>
      </c>
      <c r="P52" s="58" t="s">
        <v>126</v>
      </c>
      <c r="Q52" s="58" t="s">
        <v>126</v>
      </c>
    </row>
    <row r="53" spans="1:17" ht="15" customHeight="1" x14ac:dyDescent="0.25">
      <c r="A53" s="3" t="s">
        <v>127</v>
      </c>
      <c r="B53" s="12" t="s">
        <v>128</v>
      </c>
      <c r="C53" s="3" t="s">
        <v>10</v>
      </c>
      <c r="D53" s="3" t="s">
        <v>10</v>
      </c>
      <c r="E53" s="3" t="s">
        <v>10</v>
      </c>
      <c r="F53" s="3" t="s">
        <v>10</v>
      </c>
      <c r="G53" s="3" t="s">
        <v>10</v>
      </c>
      <c r="H53" s="26" t="s">
        <v>10</v>
      </c>
      <c r="I53" s="26" t="s">
        <v>10</v>
      </c>
      <c r="J53" s="50" t="s">
        <v>10</v>
      </c>
      <c r="K53" s="50" t="s">
        <v>10</v>
      </c>
      <c r="L53" s="42" t="s">
        <v>10</v>
      </c>
      <c r="M53" s="42" t="s">
        <v>10</v>
      </c>
      <c r="N53" s="42" t="s">
        <v>10</v>
      </c>
      <c r="O53" s="42" t="s">
        <v>10</v>
      </c>
      <c r="P53" s="56" t="s">
        <v>10</v>
      </c>
      <c r="Q53" s="56" t="s">
        <v>10</v>
      </c>
    </row>
    <row r="54" spans="1:17" ht="15" customHeight="1" x14ac:dyDescent="0.25">
      <c r="A54" s="6" t="s">
        <v>129</v>
      </c>
      <c r="B54" s="11" t="s">
        <v>130</v>
      </c>
      <c r="C54" s="15" t="s">
        <v>107</v>
      </c>
      <c r="D54" s="15" t="s">
        <v>107</v>
      </c>
      <c r="E54" s="15" t="s">
        <v>107</v>
      </c>
      <c r="F54" s="15" t="s">
        <v>107</v>
      </c>
      <c r="G54" s="15" t="s">
        <v>107</v>
      </c>
      <c r="H54" s="33" t="s">
        <v>107</v>
      </c>
      <c r="I54" s="33" t="s">
        <v>107</v>
      </c>
      <c r="J54" s="51" t="s">
        <v>107</v>
      </c>
      <c r="K54" s="51" t="s">
        <v>107</v>
      </c>
      <c r="L54" s="44" t="s">
        <v>107</v>
      </c>
      <c r="M54" s="44" t="s">
        <v>107</v>
      </c>
      <c r="N54" s="44" t="s">
        <v>107</v>
      </c>
      <c r="O54" s="44" t="s">
        <v>107</v>
      </c>
      <c r="P54" s="58" t="s">
        <v>107</v>
      </c>
      <c r="Q54" s="58" t="s">
        <v>107</v>
      </c>
    </row>
    <row r="55" spans="1:17" ht="15" customHeight="1" x14ac:dyDescent="0.25">
      <c r="A55" s="6" t="s">
        <v>131</v>
      </c>
      <c r="B55" s="11" t="s">
        <v>132</v>
      </c>
      <c r="C55" s="15" t="s">
        <v>107</v>
      </c>
      <c r="D55" s="15" t="s">
        <v>107</v>
      </c>
      <c r="E55" s="15" t="s">
        <v>107</v>
      </c>
      <c r="F55" s="15" t="s">
        <v>107</v>
      </c>
      <c r="G55" s="15" t="s">
        <v>107</v>
      </c>
      <c r="H55" s="33" t="s">
        <v>107</v>
      </c>
      <c r="I55" s="33" t="s">
        <v>107</v>
      </c>
      <c r="J55" s="51" t="s">
        <v>107</v>
      </c>
      <c r="K55" s="51" t="s">
        <v>107</v>
      </c>
      <c r="L55" s="44" t="s">
        <v>107</v>
      </c>
      <c r="M55" s="44" t="s">
        <v>107</v>
      </c>
      <c r="N55" s="44" t="s">
        <v>107</v>
      </c>
      <c r="O55" s="44" t="s">
        <v>107</v>
      </c>
      <c r="P55" s="58" t="s">
        <v>107</v>
      </c>
      <c r="Q55" s="58" t="s">
        <v>107</v>
      </c>
    </row>
    <row r="56" spans="1:17" ht="15" customHeight="1" x14ac:dyDescent="0.25">
      <c r="A56" s="6" t="s">
        <v>133</v>
      </c>
      <c r="B56" s="11" t="s">
        <v>134</v>
      </c>
      <c r="C56" s="15" t="s">
        <v>107</v>
      </c>
      <c r="D56" s="15" t="s">
        <v>107</v>
      </c>
      <c r="E56" s="15" t="s">
        <v>107</v>
      </c>
      <c r="F56" s="15" t="s">
        <v>107</v>
      </c>
      <c r="G56" s="15" t="s">
        <v>107</v>
      </c>
      <c r="H56" s="33" t="s">
        <v>107</v>
      </c>
      <c r="I56" s="33" t="s">
        <v>107</v>
      </c>
      <c r="J56" s="51" t="s">
        <v>107</v>
      </c>
      <c r="K56" s="51" t="s">
        <v>107</v>
      </c>
      <c r="L56" s="44" t="s">
        <v>107</v>
      </c>
      <c r="M56" s="44" t="s">
        <v>107</v>
      </c>
      <c r="N56" s="44" t="s">
        <v>107</v>
      </c>
      <c r="O56" s="44" t="s">
        <v>107</v>
      </c>
      <c r="P56" s="58" t="s">
        <v>107</v>
      </c>
      <c r="Q56" s="58" t="s">
        <v>107</v>
      </c>
    </row>
    <row r="57" spans="1:17" ht="15" customHeight="1" x14ac:dyDescent="0.25">
      <c r="A57" s="6" t="s">
        <v>135</v>
      </c>
      <c r="B57" s="7" t="s">
        <v>136</v>
      </c>
      <c r="C57" s="15" t="s">
        <v>107</v>
      </c>
      <c r="D57" s="15" t="s">
        <v>107</v>
      </c>
      <c r="E57" s="15" t="s">
        <v>107</v>
      </c>
      <c r="F57" s="15" t="s">
        <v>107</v>
      </c>
      <c r="G57" s="15" t="s">
        <v>107</v>
      </c>
      <c r="H57" s="33" t="s">
        <v>107</v>
      </c>
      <c r="I57" s="33" t="s">
        <v>107</v>
      </c>
      <c r="J57" s="51" t="s">
        <v>107</v>
      </c>
      <c r="K57" s="51" t="s">
        <v>107</v>
      </c>
      <c r="L57" s="44" t="s">
        <v>107</v>
      </c>
      <c r="M57" s="44" t="s">
        <v>107</v>
      </c>
      <c r="N57" s="44" t="s">
        <v>107</v>
      </c>
      <c r="O57" s="44" t="s">
        <v>107</v>
      </c>
      <c r="P57" s="58" t="s">
        <v>107</v>
      </c>
      <c r="Q57" s="58" t="s">
        <v>107</v>
      </c>
    </row>
    <row r="58" spans="1:17" ht="15" customHeight="1" x14ac:dyDescent="0.25">
      <c r="A58" s="6" t="s">
        <v>137</v>
      </c>
      <c r="B58" s="7" t="s">
        <v>138</v>
      </c>
      <c r="C58" s="15" t="s">
        <v>107</v>
      </c>
      <c r="D58" s="15" t="s">
        <v>107</v>
      </c>
      <c r="E58" s="15" t="s">
        <v>107</v>
      </c>
      <c r="F58" s="15" t="s">
        <v>107</v>
      </c>
      <c r="G58" s="15" t="s">
        <v>107</v>
      </c>
      <c r="H58" s="33" t="s">
        <v>107</v>
      </c>
      <c r="I58" s="33" t="s">
        <v>107</v>
      </c>
      <c r="J58" s="51" t="s">
        <v>107</v>
      </c>
      <c r="K58" s="51" t="s">
        <v>107</v>
      </c>
      <c r="L58" s="44" t="s">
        <v>107</v>
      </c>
      <c r="M58" s="44" t="s">
        <v>107</v>
      </c>
      <c r="N58" s="44" t="s">
        <v>107</v>
      </c>
      <c r="O58" s="44" t="s">
        <v>107</v>
      </c>
      <c r="P58" s="58" t="s">
        <v>107</v>
      </c>
      <c r="Q58" s="58" t="s">
        <v>107</v>
      </c>
    </row>
    <row r="59" spans="1:17" ht="15" customHeight="1" x14ac:dyDescent="0.25">
      <c r="A59" s="6" t="s">
        <v>139</v>
      </c>
      <c r="B59" s="11" t="s">
        <v>140</v>
      </c>
      <c r="C59" s="15" t="s">
        <v>107</v>
      </c>
      <c r="D59" s="15" t="s">
        <v>107</v>
      </c>
      <c r="E59" s="15" t="s">
        <v>107</v>
      </c>
      <c r="F59" s="15" t="s">
        <v>107</v>
      </c>
      <c r="G59" s="15" t="s">
        <v>107</v>
      </c>
      <c r="H59" s="33" t="s">
        <v>107</v>
      </c>
      <c r="I59" s="33" t="s">
        <v>107</v>
      </c>
      <c r="J59" s="51" t="s">
        <v>107</v>
      </c>
      <c r="K59" s="51" t="s">
        <v>107</v>
      </c>
      <c r="L59" s="44" t="s">
        <v>126</v>
      </c>
      <c r="M59" s="44" t="s">
        <v>126</v>
      </c>
      <c r="N59" s="44" t="s">
        <v>126</v>
      </c>
      <c r="O59" s="44" t="s">
        <v>126</v>
      </c>
      <c r="P59" s="58" t="s">
        <v>126</v>
      </c>
      <c r="Q59" s="58" t="s">
        <v>126</v>
      </c>
    </row>
    <row r="60" spans="1:17" ht="15" customHeight="1" x14ac:dyDescent="0.25">
      <c r="A60" s="6" t="s">
        <v>141</v>
      </c>
      <c r="B60" s="11" t="s">
        <v>142</v>
      </c>
      <c r="C60" s="15" t="s">
        <v>107</v>
      </c>
      <c r="D60" s="15" t="s">
        <v>107</v>
      </c>
      <c r="E60" s="15" t="s">
        <v>107</v>
      </c>
      <c r="F60" s="15" t="s">
        <v>107</v>
      </c>
      <c r="G60" s="15" t="s">
        <v>107</v>
      </c>
      <c r="H60" s="33" t="s">
        <v>107</v>
      </c>
      <c r="I60" s="33" t="s">
        <v>107</v>
      </c>
      <c r="J60" s="51" t="s">
        <v>107</v>
      </c>
      <c r="K60" s="51" t="s">
        <v>107</v>
      </c>
      <c r="L60" s="44" t="s">
        <v>107</v>
      </c>
      <c r="M60" s="44" t="s">
        <v>107</v>
      </c>
      <c r="N60" s="44" t="s">
        <v>107</v>
      </c>
      <c r="O60" s="44" t="s">
        <v>107</v>
      </c>
      <c r="P60" s="58" t="s">
        <v>107</v>
      </c>
      <c r="Q60" s="58" t="s">
        <v>107</v>
      </c>
    </row>
    <row r="61" spans="1:17" ht="15" customHeight="1" x14ac:dyDescent="0.25">
      <c r="A61" s="6" t="s">
        <v>143</v>
      </c>
      <c r="B61" s="11" t="s">
        <v>144</v>
      </c>
      <c r="C61" s="15" t="s">
        <v>107</v>
      </c>
      <c r="D61" s="15" t="s">
        <v>107</v>
      </c>
      <c r="E61" s="15" t="s">
        <v>107</v>
      </c>
      <c r="F61" s="15" t="s">
        <v>107</v>
      </c>
      <c r="G61" s="15" t="s">
        <v>107</v>
      </c>
      <c r="H61" s="33" t="s">
        <v>107</v>
      </c>
      <c r="I61" s="33" t="s">
        <v>107</v>
      </c>
      <c r="J61" s="51" t="s">
        <v>107</v>
      </c>
      <c r="K61" s="51" t="s">
        <v>107</v>
      </c>
      <c r="L61" s="44" t="s">
        <v>126</v>
      </c>
      <c r="M61" s="44" t="s">
        <v>126</v>
      </c>
      <c r="N61" s="44" t="s">
        <v>126</v>
      </c>
      <c r="O61" s="44" t="s">
        <v>126</v>
      </c>
      <c r="P61" s="58" t="s">
        <v>126</v>
      </c>
      <c r="Q61" s="58" t="s">
        <v>126</v>
      </c>
    </row>
    <row r="62" spans="1:17" ht="15" customHeight="1" x14ac:dyDescent="0.25">
      <c r="A62" s="6" t="s">
        <v>145</v>
      </c>
      <c r="B62" s="11" t="s">
        <v>146</v>
      </c>
      <c r="C62" s="15" t="s">
        <v>107</v>
      </c>
      <c r="D62" s="15" t="s">
        <v>107</v>
      </c>
      <c r="E62" s="15" t="s">
        <v>107</v>
      </c>
      <c r="F62" s="15" t="s">
        <v>107</v>
      </c>
      <c r="G62" s="15" t="s">
        <v>107</v>
      </c>
      <c r="H62" s="33" t="s">
        <v>107</v>
      </c>
      <c r="I62" s="33" t="s">
        <v>107</v>
      </c>
      <c r="J62" s="51" t="s">
        <v>107</v>
      </c>
      <c r="K62" s="51" t="s">
        <v>107</v>
      </c>
      <c r="L62" s="44" t="s">
        <v>107</v>
      </c>
      <c r="M62" s="44" t="s">
        <v>107</v>
      </c>
      <c r="N62" s="44" t="s">
        <v>107</v>
      </c>
      <c r="O62" s="44" t="s">
        <v>107</v>
      </c>
      <c r="P62" s="58" t="s">
        <v>107</v>
      </c>
      <c r="Q62" s="58" t="s">
        <v>107</v>
      </c>
    </row>
    <row r="63" spans="1:17" ht="15" customHeight="1" x14ac:dyDescent="0.25">
      <c r="A63" s="6" t="s">
        <v>147</v>
      </c>
      <c r="B63" s="11" t="s">
        <v>148</v>
      </c>
      <c r="C63" s="15" t="s">
        <v>107</v>
      </c>
      <c r="D63" s="15" t="s">
        <v>107</v>
      </c>
      <c r="E63" s="15" t="s">
        <v>107</v>
      </c>
      <c r="F63" s="15" t="s">
        <v>107</v>
      </c>
      <c r="G63" s="15" t="s">
        <v>107</v>
      </c>
      <c r="H63" s="33" t="s">
        <v>107</v>
      </c>
      <c r="I63" s="33" t="s">
        <v>107</v>
      </c>
      <c r="J63" s="51" t="s">
        <v>107</v>
      </c>
      <c r="K63" s="51" t="s">
        <v>107</v>
      </c>
      <c r="L63" s="44" t="s">
        <v>107</v>
      </c>
      <c r="M63" s="44" t="s">
        <v>107</v>
      </c>
      <c r="N63" s="44" t="s">
        <v>107</v>
      </c>
      <c r="O63" s="44" t="s">
        <v>107</v>
      </c>
      <c r="P63" s="58" t="s">
        <v>107</v>
      </c>
      <c r="Q63" s="58" t="s">
        <v>107</v>
      </c>
    </row>
    <row r="64" spans="1:17" ht="15" customHeight="1" x14ac:dyDescent="0.25">
      <c r="A64" s="6" t="s">
        <v>149</v>
      </c>
      <c r="B64" s="7" t="s">
        <v>150</v>
      </c>
      <c r="C64" s="15" t="s">
        <v>126</v>
      </c>
      <c r="D64" s="15" t="s">
        <v>126</v>
      </c>
      <c r="E64" s="15" t="s">
        <v>126</v>
      </c>
      <c r="F64" s="15" t="s">
        <v>126</v>
      </c>
      <c r="G64" s="15" t="s">
        <v>126</v>
      </c>
      <c r="H64" s="33" t="s">
        <v>126</v>
      </c>
      <c r="I64" s="33" t="s">
        <v>126</v>
      </c>
      <c r="J64" s="51" t="s">
        <v>126</v>
      </c>
      <c r="K64" s="51" t="s">
        <v>126</v>
      </c>
      <c r="L64" s="44" t="s">
        <v>126</v>
      </c>
      <c r="M64" s="44" t="s">
        <v>126</v>
      </c>
      <c r="N64" s="44" t="s">
        <v>126</v>
      </c>
      <c r="O64" s="44" t="s">
        <v>126</v>
      </c>
      <c r="P64" s="58" t="s">
        <v>126</v>
      </c>
      <c r="Q64" s="58" t="s">
        <v>126</v>
      </c>
    </row>
    <row r="65" spans="1:17" ht="15" customHeight="1" x14ac:dyDescent="0.25">
      <c r="A65" s="6" t="s">
        <v>151</v>
      </c>
      <c r="B65" s="7" t="s">
        <v>153</v>
      </c>
      <c r="C65" s="15" t="s">
        <v>154</v>
      </c>
      <c r="D65" s="15" t="s">
        <v>154</v>
      </c>
      <c r="E65" s="15" t="s">
        <v>154</v>
      </c>
      <c r="F65" s="15" t="s">
        <v>154</v>
      </c>
      <c r="G65" s="15" t="s">
        <v>154</v>
      </c>
      <c r="H65" s="33" t="s">
        <v>154</v>
      </c>
      <c r="I65" s="33" t="s">
        <v>154</v>
      </c>
      <c r="J65" s="51" t="s">
        <v>154</v>
      </c>
      <c r="K65" s="51" t="s">
        <v>154</v>
      </c>
      <c r="L65" s="49" t="s">
        <v>154</v>
      </c>
      <c r="M65" s="49" t="s">
        <v>154</v>
      </c>
      <c r="N65" s="49" t="s">
        <v>154</v>
      </c>
      <c r="O65" s="49" t="s">
        <v>154</v>
      </c>
      <c r="P65" s="58" t="s">
        <v>154</v>
      </c>
      <c r="Q65" s="58" t="s">
        <v>154</v>
      </c>
    </row>
    <row r="66" spans="1:17" ht="15" customHeight="1" x14ac:dyDescent="0.25">
      <c r="A66" s="6" t="s">
        <v>152</v>
      </c>
      <c r="B66" s="7" t="s">
        <v>155</v>
      </c>
      <c r="C66" s="15" t="s">
        <v>154</v>
      </c>
      <c r="D66" s="15" t="s">
        <v>154</v>
      </c>
      <c r="E66" s="15" t="s">
        <v>154</v>
      </c>
      <c r="F66" s="15" t="s">
        <v>154</v>
      </c>
      <c r="G66" s="15" t="s">
        <v>154</v>
      </c>
      <c r="H66" s="33" t="s">
        <v>154</v>
      </c>
      <c r="I66" s="33" t="s">
        <v>154</v>
      </c>
      <c r="J66" s="51" t="s">
        <v>154</v>
      </c>
      <c r="K66" s="51" t="s">
        <v>154</v>
      </c>
      <c r="L66" s="49" t="s">
        <v>154</v>
      </c>
      <c r="M66" s="49" t="s">
        <v>154</v>
      </c>
      <c r="N66" s="49" t="s">
        <v>154</v>
      </c>
      <c r="O66" s="49" t="s">
        <v>154</v>
      </c>
      <c r="P66" s="58" t="s">
        <v>154</v>
      </c>
      <c r="Q66" s="58" t="s">
        <v>154</v>
      </c>
    </row>
    <row r="67" spans="1:17" s="61" customFormat="1" ht="15" customHeight="1" x14ac:dyDescent="0.25">
      <c r="A67" s="27" t="s">
        <v>312</v>
      </c>
      <c r="B67" s="28" t="s">
        <v>313</v>
      </c>
      <c r="C67" s="33" t="s">
        <v>154</v>
      </c>
      <c r="D67" s="33" t="s">
        <v>154</v>
      </c>
      <c r="E67" s="33" t="s">
        <v>154</v>
      </c>
      <c r="F67" s="33" t="s">
        <v>154</v>
      </c>
      <c r="G67" s="33" t="s">
        <v>154</v>
      </c>
      <c r="H67" s="33" t="s">
        <v>154</v>
      </c>
      <c r="I67" s="33" t="s">
        <v>154</v>
      </c>
      <c r="J67" s="51" t="s">
        <v>154</v>
      </c>
      <c r="K67" s="51" t="s">
        <v>154</v>
      </c>
      <c r="L67" s="58" t="s">
        <v>154</v>
      </c>
      <c r="M67" s="58" t="s">
        <v>154</v>
      </c>
      <c r="N67" s="58" t="s">
        <v>154</v>
      </c>
      <c r="O67" s="58" t="s">
        <v>154</v>
      </c>
      <c r="P67" s="58" t="s">
        <v>154</v>
      </c>
      <c r="Q67" s="58" t="s">
        <v>154</v>
      </c>
    </row>
    <row r="68" spans="1:17" ht="15" customHeight="1" x14ac:dyDescent="0.25">
      <c r="A68" s="98" t="s">
        <v>311</v>
      </c>
      <c r="B68" s="98"/>
      <c r="C68" s="18"/>
      <c r="D68" s="4"/>
      <c r="E68" s="4"/>
      <c r="F68" s="18"/>
      <c r="G68" s="18"/>
      <c r="H68" s="4"/>
      <c r="I68" s="4"/>
      <c r="J68" s="37"/>
      <c r="K68" s="37"/>
    </row>
    <row r="69" spans="1:17" ht="53.25" customHeight="1" x14ac:dyDescent="0.25">
      <c r="A69" s="98"/>
      <c r="B69" s="98"/>
      <c r="C69" s="18"/>
      <c r="D69" s="4"/>
      <c r="E69" s="4"/>
      <c r="F69" s="18"/>
      <c r="G69" s="18"/>
      <c r="H69" s="4"/>
      <c r="I69" s="4"/>
      <c r="J69" s="37"/>
      <c r="K69" s="37"/>
    </row>
    <row r="70" spans="1:17" x14ac:dyDescent="0.25">
      <c r="A70" s="17"/>
      <c r="B70" s="18"/>
      <c r="C70" s="18"/>
      <c r="D70" s="4"/>
      <c r="E70" s="4"/>
      <c r="F70" s="18"/>
      <c r="G70" s="18"/>
      <c r="H70" s="4"/>
      <c r="I70" s="4"/>
      <c r="J70" s="37"/>
      <c r="K70" s="37"/>
    </row>
    <row r="71" spans="1:17" x14ac:dyDescent="0.25">
      <c r="A71" s="17"/>
      <c r="B71" s="18"/>
      <c r="C71" s="18"/>
      <c r="D71" s="4"/>
      <c r="E71" s="4"/>
      <c r="F71" s="18"/>
      <c r="G71" s="18"/>
      <c r="H71" s="4"/>
      <c r="I71" s="4"/>
      <c r="J71" s="37"/>
      <c r="K71" s="37"/>
    </row>
    <row r="72" spans="1:17" x14ac:dyDescent="0.25">
      <c r="A72" s="17"/>
      <c r="B72" s="18"/>
      <c r="C72" s="18"/>
      <c r="D72" s="4"/>
      <c r="E72" s="4"/>
      <c r="F72" s="18"/>
      <c r="G72" s="18"/>
      <c r="H72" s="4"/>
      <c r="I72" s="4"/>
      <c r="J72" s="37"/>
      <c r="K72" s="37"/>
    </row>
    <row r="73" spans="1:17" x14ac:dyDescent="0.25">
      <c r="A73" s="17"/>
      <c r="B73" s="18"/>
      <c r="C73" s="16"/>
      <c r="D73" s="4"/>
      <c r="E73" s="4"/>
      <c r="F73" s="16"/>
      <c r="G73" s="16"/>
      <c r="H73" s="4"/>
      <c r="I73" s="4"/>
      <c r="J73" s="36"/>
      <c r="K73" s="36"/>
    </row>
  </sheetData>
  <mergeCells count="4">
    <mergeCell ref="A3:B3"/>
    <mergeCell ref="A4:B4"/>
    <mergeCell ref="A5:B5"/>
    <mergeCell ref="A68:B6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L65"/>
  <sheetViews>
    <sheetView workbookViewId="0">
      <pane xSplit="2" ySplit="1" topLeftCell="C2" activePane="bottomRight" state="frozen"/>
      <selection activeCell="D38" sqref="D38"/>
      <selection pane="topRight" activeCell="D38" sqref="D38"/>
      <selection pane="bottomLeft" activeCell="D38" sqref="D38"/>
      <selection pane="bottomRight" activeCell="F9" sqref="F9"/>
    </sheetView>
  </sheetViews>
  <sheetFormatPr baseColWidth="10" defaultRowHeight="15" x14ac:dyDescent="0.25"/>
  <cols>
    <col min="2" max="2" width="32.7109375" customWidth="1"/>
    <col min="3" max="3" width="19" customWidth="1"/>
    <col min="4" max="4" width="16.85546875" customWidth="1"/>
    <col min="5" max="8" width="17.28515625" customWidth="1"/>
    <col min="9" max="10" width="17.28515625" style="61" customWidth="1"/>
    <col min="11" max="12" width="17.28515625" customWidth="1"/>
    <col min="13" max="13" width="11.5703125" customWidth="1"/>
  </cols>
  <sheetData>
    <row r="1" spans="1:12" x14ac:dyDescent="0.25">
      <c r="A1" s="39"/>
      <c r="B1" s="34"/>
      <c r="C1" s="35"/>
      <c r="D1" s="35"/>
      <c r="E1" s="35"/>
      <c r="F1" s="35"/>
      <c r="G1" s="35"/>
      <c r="H1" s="35"/>
      <c r="I1" s="35"/>
      <c r="J1" s="35"/>
    </row>
    <row r="2" spans="1:12" s="23" customFormat="1" x14ac:dyDescent="0.25">
      <c r="A2" s="99" t="s">
        <v>0</v>
      </c>
      <c r="B2" s="100"/>
      <c r="C2" s="25" t="s">
        <v>1</v>
      </c>
      <c r="D2" s="25" t="s">
        <v>1</v>
      </c>
      <c r="E2" s="25" t="s">
        <v>1</v>
      </c>
      <c r="F2" s="25" t="s">
        <v>1</v>
      </c>
      <c r="G2" s="25" t="s">
        <v>1</v>
      </c>
      <c r="H2" s="25" t="s">
        <v>1</v>
      </c>
      <c r="I2" s="25" t="s">
        <v>1</v>
      </c>
      <c r="J2" s="25" t="s">
        <v>1</v>
      </c>
      <c r="K2" s="25" t="s">
        <v>1</v>
      </c>
      <c r="L2" s="25" t="s">
        <v>1</v>
      </c>
    </row>
    <row r="3" spans="1:12" s="23" customFormat="1" x14ac:dyDescent="0.25">
      <c r="A3" s="99" t="s">
        <v>181</v>
      </c>
      <c r="B3" s="100"/>
      <c r="C3" s="25" t="s">
        <v>205</v>
      </c>
      <c r="D3" s="25" t="s">
        <v>206</v>
      </c>
      <c r="E3" s="25" t="s">
        <v>207</v>
      </c>
      <c r="F3" s="25" t="s">
        <v>208</v>
      </c>
      <c r="G3" s="25" t="s">
        <v>209</v>
      </c>
      <c r="H3" s="25" t="s">
        <v>210</v>
      </c>
      <c r="I3" s="25" t="s">
        <v>211</v>
      </c>
      <c r="J3" s="25" t="s">
        <v>212</v>
      </c>
      <c r="K3" s="25" t="s">
        <v>213</v>
      </c>
      <c r="L3" s="25" t="s">
        <v>214</v>
      </c>
    </row>
    <row r="4" spans="1:12" s="23" customFormat="1" x14ac:dyDescent="0.25">
      <c r="A4" s="99"/>
      <c r="B4" s="101"/>
      <c r="C4" s="25" t="s">
        <v>3</v>
      </c>
      <c r="D4" s="25" t="s">
        <v>3</v>
      </c>
      <c r="E4" s="25" t="s">
        <v>3</v>
      </c>
      <c r="F4" s="25" t="s">
        <v>3</v>
      </c>
      <c r="G4" s="25" t="s">
        <v>3</v>
      </c>
      <c r="H4" s="25" t="s">
        <v>3</v>
      </c>
      <c r="I4" s="25" t="s">
        <v>3</v>
      </c>
      <c r="J4" s="25" t="s">
        <v>3</v>
      </c>
      <c r="K4" s="25" t="s">
        <v>3</v>
      </c>
      <c r="L4" s="25" t="s">
        <v>3</v>
      </c>
    </row>
    <row r="5" spans="1:12" x14ac:dyDescent="0.25">
      <c r="A5" s="26" t="s">
        <v>4</v>
      </c>
      <c r="B5" s="40" t="s">
        <v>5</v>
      </c>
      <c r="C5" s="26" t="s">
        <v>6</v>
      </c>
      <c r="D5" s="26" t="s">
        <v>7</v>
      </c>
      <c r="E5" s="26" t="s">
        <v>7</v>
      </c>
      <c r="F5" s="20" t="s">
        <v>6</v>
      </c>
      <c r="G5" s="20" t="s">
        <v>7</v>
      </c>
      <c r="H5" s="20" t="s">
        <v>7</v>
      </c>
      <c r="I5" s="50" t="s">
        <v>7</v>
      </c>
      <c r="J5" s="50" t="s">
        <v>7</v>
      </c>
      <c r="K5" s="56" t="s">
        <v>6</v>
      </c>
      <c r="L5" s="56" t="s">
        <v>7</v>
      </c>
    </row>
    <row r="6" spans="1:12" x14ac:dyDescent="0.25">
      <c r="A6" s="26" t="s">
        <v>8</v>
      </c>
      <c r="B6" s="38" t="s">
        <v>9</v>
      </c>
      <c r="C6" s="27" t="s">
        <v>10</v>
      </c>
      <c r="D6" s="27" t="s">
        <v>10</v>
      </c>
      <c r="E6" s="27" t="s">
        <v>10</v>
      </c>
      <c r="F6" s="22" t="s">
        <v>10</v>
      </c>
      <c r="G6" s="22" t="s">
        <v>10</v>
      </c>
      <c r="H6" s="22" t="s">
        <v>10</v>
      </c>
      <c r="I6" s="52" t="s">
        <v>10</v>
      </c>
      <c r="J6" s="52" t="s">
        <v>10</v>
      </c>
      <c r="K6" s="58" t="s">
        <v>10</v>
      </c>
      <c r="L6" s="58" t="s">
        <v>10</v>
      </c>
    </row>
    <row r="7" spans="1:12" x14ac:dyDescent="0.25">
      <c r="A7" s="27" t="s">
        <v>11</v>
      </c>
      <c r="B7" s="28" t="s">
        <v>12</v>
      </c>
      <c r="C7" s="27" t="s">
        <v>182</v>
      </c>
      <c r="D7" s="33" t="s">
        <v>182</v>
      </c>
      <c r="E7" s="27" t="s">
        <v>182</v>
      </c>
      <c r="F7" s="22" t="s">
        <v>182</v>
      </c>
      <c r="G7" s="22" t="s">
        <v>182</v>
      </c>
      <c r="H7" s="22" t="s">
        <v>182</v>
      </c>
      <c r="I7" s="52" t="s">
        <v>182</v>
      </c>
      <c r="J7" s="52" t="s">
        <v>182</v>
      </c>
      <c r="K7" s="56" t="s">
        <v>182</v>
      </c>
      <c r="L7" s="56" t="s">
        <v>182</v>
      </c>
    </row>
    <row r="8" spans="1:12" x14ac:dyDescent="0.25">
      <c r="A8" s="27" t="s">
        <v>14</v>
      </c>
      <c r="B8" s="28" t="s">
        <v>15</v>
      </c>
      <c r="C8" s="27">
        <v>145</v>
      </c>
      <c r="D8" s="33">
        <v>145</v>
      </c>
      <c r="E8" s="27">
        <v>145</v>
      </c>
      <c r="F8" s="85">
        <v>245</v>
      </c>
      <c r="G8" s="85">
        <v>245</v>
      </c>
      <c r="H8" s="85">
        <v>245</v>
      </c>
      <c r="I8" s="83">
        <v>72.5</v>
      </c>
      <c r="J8" s="83">
        <v>72.5</v>
      </c>
      <c r="K8" s="58">
        <v>36</v>
      </c>
      <c r="L8" s="58">
        <v>36</v>
      </c>
    </row>
    <row r="9" spans="1:12" x14ac:dyDescent="0.25">
      <c r="A9" s="27" t="s">
        <v>16</v>
      </c>
      <c r="B9" s="28" t="s">
        <v>17</v>
      </c>
      <c r="C9" s="27">
        <v>650</v>
      </c>
      <c r="D9" s="33">
        <v>650</v>
      </c>
      <c r="E9" s="27">
        <v>650</v>
      </c>
      <c r="F9" s="85">
        <v>1050</v>
      </c>
      <c r="G9" s="85">
        <v>1050</v>
      </c>
      <c r="H9" s="85">
        <v>1050</v>
      </c>
      <c r="I9" s="84">
        <v>325</v>
      </c>
      <c r="J9" s="84">
        <v>325</v>
      </c>
      <c r="K9" s="58">
        <v>170</v>
      </c>
      <c r="L9" s="58">
        <v>170</v>
      </c>
    </row>
    <row r="10" spans="1:12" x14ac:dyDescent="0.25">
      <c r="A10" s="27" t="s">
        <v>18</v>
      </c>
      <c r="B10" s="28" t="s">
        <v>19</v>
      </c>
      <c r="C10" s="27">
        <v>275</v>
      </c>
      <c r="D10" s="33">
        <v>275</v>
      </c>
      <c r="E10" s="27">
        <v>275</v>
      </c>
      <c r="F10" s="85">
        <v>460</v>
      </c>
      <c r="G10" s="85">
        <v>460</v>
      </c>
      <c r="H10" s="85">
        <v>460</v>
      </c>
      <c r="I10" s="84">
        <v>140</v>
      </c>
      <c r="J10" s="84">
        <v>140</v>
      </c>
      <c r="K10" s="58">
        <v>70</v>
      </c>
      <c r="L10" s="58">
        <v>70</v>
      </c>
    </row>
    <row r="11" spans="1:12" x14ac:dyDescent="0.25">
      <c r="A11" s="27" t="s">
        <v>20</v>
      </c>
      <c r="B11" s="28" t="s">
        <v>21</v>
      </c>
      <c r="C11" s="27">
        <v>60</v>
      </c>
      <c r="D11" s="33">
        <v>60</v>
      </c>
      <c r="E11" s="27">
        <v>60</v>
      </c>
      <c r="F11" s="22">
        <v>60</v>
      </c>
      <c r="G11" s="22">
        <v>60</v>
      </c>
      <c r="H11" s="22">
        <v>60</v>
      </c>
      <c r="I11" s="52">
        <v>60</v>
      </c>
      <c r="J11" s="52">
        <v>60</v>
      </c>
      <c r="K11" s="58">
        <v>60</v>
      </c>
      <c r="L11" s="58">
        <v>60</v>
      </c>
    </row>
    <row r="12" spans="1:12" x14ac:dyDescent="0.25">
      <c r="A12" s="27" t="s">
        <v>22</v>
      </c>
      <c r="B12" s="28" t="s">
        <v>23</v>
      </c>
      <c r="C12" s="33" t="s">
        <v>24</v>
      </c>
      <c r="D12" s="33" t="s">
        <v>24</v>
      </c>
      <c r="E12" s="33" t="s">
        <v>24</v>
      </c>
      <c r="F12" s="21" t="s">
        <v>24</v>
      </c>
      <c r="G12" s="21" t="s">
        <v>24</v>
      </c>
      <c r="H12" s="21" t="s">
        <v>24</v>
      </c>
      <c r="I12" s="51" t="s">
        <v>24</v>
      </c>
      <c r="J12" s="51" t="s">
        <v>24</v>
      </c>
      <c r="K12" s="58" t="s">
        <v>24</v>
      </c>
      <c r="L12" s="58" t="s">
        <v>24</v>
      </c>
    </row>
    <row r="13" spans="1:12" x14ac:dyDescent="0.25">
      <c r="A13" s="27" t="s">
        <v>25</v>
      </c>
      <c r="B13" s="28" t="s">
        <v>26</v>
      </c>
      <c r="C13" s="33" t="s">
        <v>24</v>
      </c>
      <c r="D13" s="33" t="s">
        <v>24</v>
      </c>
      <c r="E13" s="33" t="s">
        <v>24</v>
      </c>
      <c r="F13" s="21" t="s">
        <v>24</v>
      </c>
      <c r="G13" s="21" t="s">
        <v>24</v>
      </c>
      <c r="H13" s="21" t="s">
        <v>24</v>
      </c>
      <c r="I13" s="51" t="s">
        <v>24</v>
      </c>
      <c r="J13" s="51" t="s">
        <v>24</v>
      </c>
      <c r="K13" s="58" t="s">
        <v>24</v>
      </c>
      <c r="L13" s="58" t="s">
        <v>24</v>
      </c>
    </row>
    <row r="14" spans="1:12" x14ac:dyDescent="0.25">
      <c r="A14" s="27" t="s">
        <v>27</v>
      </c>
      <c r="B14" s="28" t="s">
        <v>28</v>
      </c>
      <c r="C14" s="27" t="s">
        <v>29</v>
      </c>
      <c r="D14" s="27" t="s">
        <v>29</v>
      </c>
      <c r="E14" s="27" t="s">
        <v>29</v>
      </c>
      <c r="F14" s="22" t="s">
        <v>29</v>
      </c>
      <c r="G14" s="22" t="s">
        <v>29</v>
      </c>
      <c r="H14" s="22" t="s">
        <v>29</v>
      </c>
      <c r="I14" s="52" t="s">
        <v>29</v>
      </c>
      <c r="J14" s="52" t="s">
        <v>29</v>
      </c>
      <c r="K14" s="58" t="s">
        <v>29</v>
      </c>
      <c r="L14" s="58" t="s">
        <v>29</v>
      </c>
    </row>
    <row r="15" spans="1:12" x14ac:dyDescent="0.25">
      <c r="A15" s="27" t="s">
        <v>30</v>
      </c>
      <c r="B15" s="28" t="s">
        <v>31</v>
      </c>
      <c r="C15" s="27" t="s">
        <v>32</v>
      </c>
      <c r="D15" s="33" t="s">
        <v>32</v>
      </c>
      <c r="E15" s="27" t="s">
        <v>32</v>
      </c>
      <c r="F15" s="22" t="s">
        <v>32</v>
      </c>
      <c r="G15" s="22" t="s">
        <v>32</v>
      </c>
      <c r="H15" s="22" t="s">
        <v>32</v>
      </c>
      <c r="I15" s="52" t="s">
        <v>32</v>
      </c>
      <c r="J15" s="52" t="s">
        <v>32</v>
      </c>
      <c r="K15" s="58" t="s">
        <v>32</v>
      </c>
      <c r="L15" s="58" t="s">
        <v>32</v>
      </c>
    </row>
    <row r="16" spans="1:12" ht="25.5" x14ac:dyDescent="0.25">
      <c r="A16" s="27" t="s">
        <v>33</v>
      </c>
      <c r="B16" s="28" t="s">
        <v>34</v>
      </c>
      <c r="C16" s="27" t="s">
        <v>35</v>
      </c>
      <c r="D16" s="33" t="s">
        <v>35</v>
      </c>
      <c r="E16" s="27" t="s">
        <v>35</v>
      </c>
      <c r="F16" s="22" t="s">
        <v>35</v>
      </c>
      <c r="G16" s="22" t="s">
        <v>35</v>
      </c>
      <c r="H16" s="22" t="s">
        <v>35</v>
      </c>
      <c r="I16" s="52" t="s">
        <v>35</v>
      </c>
      <c r="J16" s="52" t="s">
        <v>35</v>
      </c>
      <c r="K16" s="57" t="s">
        <v>217</v>
      </c>
      <c r="L16" s="57" t="s">
        <v>217</v>
      </c>
    </row>
    <row r="17" spans="1:12" x14ac:dyDescent="0.25">
      <c r="A17" s="27" t="s">
        <v>36</v>
      </c>
      <c r="B17" s="28" t="s">
        <v>37</v>
      </c>
      <c r="C17" s="27" t="s">
        <v>38</v>
      </c>
      <c r="D17" s="33" t="s">
        <v>38</v>
      </c>
      <c r="E17" s="27" t="s">
        <v>38</v>
      </c>
      <c r="F17" s="22" t="s">
        <v>38</v>
      </c>
      <c r="G17" s="22" t="s">
        <v>38</v>
      </c>
      <c r="H17" s="22" t="s">
        <v>38</v>
      </c>
      <c r="I17" s="52" t="s">
        <v>38</v>
      </c>
      <c r="J17" s="52" t="s">
        <v>38</v>
      </c>
      <c r="K17" s="58" t="s">
        <v>38</v>
      </c>
      <c r="L17" s="58" t="s">
        <v>38</v>
      </c>
    </row>
    <row r="18" spans="1:12" ht="25.5" x14ac:dyDescent="0.25">
      <c r="A18" s="26" t="s">
        <v>39</v>
      </c>
      <c r="B18" s="30" t="s">
        <v>183</v>
      </c>
      <c r="C18" s="27" t="s">
        <v>10</v>
      </c>
      <c r="D18" s="26" t="s">
        <v>10</v>
      </c>
      <c r="E18" s="27" t="s">
        <v>10</v>
      </c>
      <c r="F18" s="22" t="s">
        <v>10</v>
      </c>
      <c r="G18" s="22" t="s">
        <v>10</v>
      </c>
      <c r="H18" s="22" t="s">
        <v>10</v>
      </c>
      <c r="I18" s="52" t="s">
        <v>10</v>
      </c>
      <c r="J18" s="52" t="s">
        <v>10</v>
      </c>
      <c r="K18" s="58" t="s">
        <v>10</v>
      </c>
      <c r="L18" s="58" t="s">
        <v>10</v>
      </c>
    </row>
    <row r="19" spans="1:12" x14ac:dyDescent="0.25">
      <c r="A19" s="27" t="s">
        <v>41</v>
      </c>
      <c r="B19" s="86" t="s">
        <v>184</v>
      </c>
      <c r="C19" s="27">
        <v>30</v>
      </c>
      <c r="D19" s="27">
        <v>35</v>
      </c>
      <c r="E19" s="27">
        <v>50</v>
      </c>
      <c r="F19" s="22">
        <v>30</v>
      </c>
      <c r="G19" s="22">
        <v>35</v>
      </c>
      <c r="H19" s="22">
        <v>50</v>
      </c>
      <c r="I19" s="52">
        <v>30</v>
      </c>
      <c r="J19" s="52">
        <v>35</v>
      </c>
      <c r="K19" s="57">
        <v>30</v>
      </c>
      <c r="L19" s="57">
        <v>35</v>
      </c>
    </row>
    <row r="20" spans="1:12" s="54" customFormat="1" x14ac:dyDescent="0.25">
      <c r="A20" s="27" t="s">
        <v>43</v>
      </c>
      <c r="B20" s="28" t="s">
        <v>224</v>
      </c>
      <c r="C20" s="27"/>
      <c r="D20" s="27"/>
      <c r="E20" s="27"/>
      <c r="F20" s="22"/>
      <c r="G20" s="22"/>
      <c r="H20" s="22"/>
      <c r="I20" s="52"/>
      <c r="J20" s="52"/>
      <c r="K20" s="57" t="s">
        <v>222</v>
      </c>
      <c r="L20" s="57" t="s">
        <v>222</v>
      </c>
    </row>
    <row r="21" spans="1:12" x14ac:dyDescent="0.25">
      <c r="A21" s="27" t="s">
        <v>45</v>
      </c>
      <c r="B21" s="28" t="s">
        <v>185</v>
      </c>
      <c r="C21" s="27">
        <v>30</v>
      </c>
      <c r="D21" s="33">
        <v>35</v>
      </c>
      <c r="E21" s="27">
        <v>50</v>
      </c>
      <c r="F21" s="22">
        <v>30</v>
      </c>
      <c r="G21" s="22">
        <v>35</v>
      </c>
      <c r="H21" s="22">
        <v>50</v>
      </c>
      <c r="I21" s="52">
        <v>30</v>
      </c>
      <c r="J21" s="52">
        <v>35</v>
      </c>
      <c r="K21" s="58">
        <v>30</v>
      </c>
      <c r="L21" s="58">
        <v>35</v>
      </c>
    </row>
    <row r="22" spans="1:12" x14ac:dyDescent="0.25">
      <c r="A22" s="27" t="s">
        <v>47</v>
      </c>
      <c r="B22" s="28" t="s">
        <v>186</v>
      </c>
      <c r="C22" s="27" t="s">
        <v>187</v>
      </c>
      <c r="D22" s="33" t="s">
        <v>187</v>
      </c>
      <c r="E22" s="27" t="s">
        <v>187</v>
      </c>
      <c r="F22" s="22" t="s">
        <v>187</v>
      </c>
      <c r="G22" s="22" t="s">
        <v>187</v>
      </c>
      <c r="H22" s="22" t="s">
        <v>187</v>
      </c>
      <c r="I22" s="52" t="s">
        <v>187</v>
      </c>
      <c r="J22" s="52" t="s">
        <v>187</v>
      </c>
      <c r="K22" s="58" t="s">
        <v>187</v>
      </c>
      <c r="L22" s="58" t="s">
        <v>187</v>
      </c>
    </row>
    <row r="23" spans="1:12" x14ac:dyDescent="0.25">
      <c r="A23" s="27" t="s">
        <v>225</v>
      </c>
      <c r="B23" s="28" t="s">
        <v>188</v>
      </c>
      <c r="C23" s="27" t="s">
        <v>189</v>
      </c>
      <c r="D23" s="33" t="s">
        <v>189</v>
      </c>
      <c r="E23" s="27" t="s">
        <v>189</v>
      </c>
      <c r="F23" s="22" t="s">
        <v>189</v>
      </c>
      <c r="G23" s="22" t="s">
        <v>189</v>
      </c>
      <c r="H23" s="22" t="s">
        <v>189</v>
      </c>
      <c r="I23" s="52" t="s">
        <v>189</v>
      </c>
      <c r="J23" s="52" t="s">
        <v>189</v>
      </c>
      <c r="K23" s="58" t="s">
        <v>189</v>
      </c>
      <c r="L23" s="58" t="s">
        <v>189</v>
      </c>
    </row>
    <row r="24" spans="1:12" x14ac:dyDescent="0.25">
      <c r="A24" s="26" t="s">
        <v>50</v>
      </c>
      <c r="B24" s="30" t="s">
        <v>51</v>
      </c>
      <c r="C24" s="27" t="s">
        <v>10</v>
      </c>
      <c r="D24" s="27" t="s">
        <v>10</v>
      </c>
      <c r="E24" s="27" t="s">
        <v>10</v>
      </c>
      <c r="F24" s="22" t="s">
        <v>10</v>
      </c>
      <c r="G24" s="22" t="s">
        <v>10</v>
      </c>
      <c r="H24" s="22" t="s">
        <v>10</v>
      </c>
      <c r="I24" s="52" t="s">
        <v>10</v>
      </c>
      <c r="J24" s="52" t="s">
        <v>10</v>
      </c>
      <c r="K24" s="58" t="s">
        <v>10</v>
      </c>
      <c r="L24" s="58" t="s">
        <v>10</v>
      </c>
    </row>
    <row r="25" spans="1:12" x14ac:dyDescent="0.25">
      <c r="A25" s="27" t="s">
        <v>52</v>
      </c>
      <c r="B25" s="28" t="s">
        <v>190</v>
      </c>
      <c r="C25" s="27" t="s">
        <v>191</v>
      </c>
      <c r="D25" s="27" t="s">
        <v>191</v>
      </c>
      <c r="E25" s="27" t="s">
        <v>191</v>
      </c>
      <c r="F25" s="22" t="s">
        <v>192</v>
      </c>
      <c r="G25" s="22" t="s">
        <v>192</v>
      </c>
      <c r="H25" s="22" t="s">
        <v>192</v>
      </c>
      <c r="I25" s="52" t="s">
        <v>277</v>
      </c>
      <c r="J25" s="52" t="s">
        <v>277</v>
      </c>
      <c r="K25" s="59" t="s">
        <v>223</v>
      </c>
      <c r="L25" s="59" t="s">
        <v>223</v>
      </c>
    </row>
    <row r="26" spans="1:12" x14ac:dyDescent="0.25">
      <c r="A26" s="27" t="s">
        <v>62</v>
      </c>
      <c r="B26" s="28" t="s">
        <v>193</v>
      </c>
      <c r="C26" s="27" t="s">
        <v>279</v>
      </c>
      <c r="D26" s="27" t="s">
        <v>279</v>
      </c>
      <c r="E26" s="27" t="s">
        <v>279</v>
      </c>
      <c r="F26" s="22" t="s">
        <v>279</v>
      </c>
      <c r="G26" s="22" t="s">
        <v>279</v>
      </c>
      <c r="H26" s="22" t="s">
        <v>279</v>
      </c>
      <c r="I26" s="52" t="s">
        <v>279</v>
      </c>
      <c r="J26" s="52" t="s">
        <v>279</v>
      </c>
      <c r="K26" s="59" t="s">
        <v>279</v>
      </c>
      <c r="L26" s="59" t="s">
        <v>279</v>
      </c>
    </row>
    <row r="27" spans="1:12" x14ac:dyDescent="0.25">
      <c r="A27" s="27" t="s">
        <v>66</v>
      </c>
      <c r="B27" s="28" t="s">
        <v>194</v>
      </c>
      <c r="C27" s="27">
        <v>1000</v>
      </c>
      <c r="D27" s="27">
        <v>1000</v>
      </c>
      <c r="E27" s="27">
        <v>1000</v>
      </c>
      <c r="F27" s="22">
        <v>2000</v>
      </c>
      <c r="G27" s="22">
        <v>2000</v>
      </c>
      <c r="H27" s="22">
        <v>2000</v>
      </c>
      <c r="I27" s="52">
        <v>500</v>
      </c>
      <c r="J27" s="52">
        <v>500</v>
      </c>
      <c r="K27" s="60">
        <v>300</v>
      </c>
      <c r="L27" s="60">
        <v>300</v>
      </c>
    </row>
    <row r="28" spans="1:12" x14ac:dyDescent="0.25">
      <c r="A28" s="26" t="s">
        <v>75</v>
      </c>
      <c r="B28" s="30" t="s">
        <v>195</v>
      </c>
      <c r="C28" s="27" t="s">
        <v>10</v>
      </c>
      <c r="D28" s="27" t="s">
        <v>10</v>
      </c>
      <c r="E28" s="27" t="s">
        <v>10</v>
      </c>
      <c r="F28" s="22" t="s">
        <v>10</v>
      </c>
      <c r="G28" s="22" t="s">
        <v>10</v>
      </c>
      <c r="H28" s="22" t="s">
        <v>10</v>
      </c>
      <c r="I28" s="52" t="s">
        <v>10</v>
      </c>
      <c r="J28" s="52" t="s">
        <v>10</v>
      </c>
      <c r="K28" s="58" t="s">
        <v>10</v>
      </c>
      <c r="L28" s="58" t="s">
        <v>10</v>
      </c>
    </row>
    <row r="29" spans="1:12" x14ac:dyDescent="0.25">
      <c r="A29" s="27" t="s">
        <v>77</v>
      </c>
      <c r="B29" s="28" t="s">
        <v>196</v>
      </c>
      <c r="C29" s="27" t="s">
        <v>198</v>
      </c>
      <c r="D29" s="27" t="s">
        <v>198</v>
      </c>
      <c r="E29" s="27" t="s">
        <v>198</v>
      </c>
      <c r="F29" s="22" t="s">
        <v>198</v>
      </c>
      <c r="G29" s="22" t="s">
        <v>198</v>
      </c>
      <c r="H29" s="22" t="s">
        <v>198</v>
      </c>
      <c r="I29" s="52" t="s">
        <v>198</v>
      </c>
      <c r="J29" s="52" t="s">
        <v>198</v>
      </c>
      <c r="K29" s="58" t="s">
        <v>198</v>
      </c>
      <c r="L29" s="58" t="s">
        <v>198</v>
      </c>
    </row>
    <row r="30" spans="1:12" x14ac:dyDescent="0.25">
      <c r="A30" s="27" t="s">
        <v>80</v>
      </c>
      <c r="B30" s="28" t="s">
        <v>197</v>
      </c>
      <c r="C30" s="27" t="s">
        <v>278</v>
      </c>
      <c r="D30" s="27" t="s">
        <v>278</v>
      </c>
      <c r="E30" s="27" t="s">
        <v>278</v>
      </c>
      <c r="F30" s="22" t="s">
        <v>278</v>
      </c>
      <c r="G30" s="22" t="s">
        <v>278</v>
      </c>
      <c r="H30" s="22" t="s">
        <v>278</v>
      </c>
      <c r="I30" s="52" t="s">
        <v>278</v>
      </c>
      <c r="J30" s="52" t="s">
        <v>278</v>
      </c>
      <c r="K30" s="58" t="s">
        <v>278</v>
      </c>
      <c r="L30" s="58" t="s">
        <v>278</v>
      </c>
    </row>
    <row r="31" spans="1:12" s="61" customFormat="1" x14ac:dyDescent="0.25">
      <c r="A31" s="27"/>
      <c r="B31" s="28" t="s">
        <v>280</v>
      </c>
      <c r="C31" s="27" t="s">
        <v>198</v>
      </c>
      <c r="D31" s="27" t="s">
        <v>198</v>
      </c>
      <c r="E31" s="27" t="s">
        <v>198</v>
      </c>
      <c r="F31" s="27" t="s">
        <v>198</v>
      </c>
      <c r="G31" s="27" t="s">
        <v>198</v>
      </c>
      <c r="H31" s="27" t="s">
        <v>198</v>
      </c>
      <c r="I31" s="27" t="s">
        <v>198</v>
      </c>
      <c r="J31" s="27" t="s">
        <v>198</v>
      </c>
      <c r="K31" s="27" t="s">
        <v>198</v>
      </c>
      <c r="L31" s="27" t="s">
        <v>198</v>
      </c>
    </row>
    <row r="32" spans="1:12" x14ac:dyDescent="0.25">
      <c r="A32" s="27" t="s">
        <v>81</v>
      </c>
      <c r="B32" s="28" t="s">
        <v>199</v>
      </c>
      <c r="C32" s="27" t="s">
        <v>177</v>
      </c>
      <c r="D32" s="27" t="s">
        <v>177</v>
      </c>
      <c r="E32" s="27" t="s">
        <v>179</v>
      </c>
      <c r="F32" s="22" t="s">
        <v>177</v>
      </c>
      <c r="G32" s="22" t="s">
        <v>179</v>
      </c>
      <c r="H32" s="22" t="s">
        <v>288</v>
      </c>
      <c r="I32" s="52" t="s">
        <v>177</v>
      </c>
      <c r="J32" s="52" t="s">
        <v>179</v>
      </c>
      <c r="K32" s="87" t="s">
        <v>177</v>
      </c>
      <c r="L32" s="87" t="s">
        <v>179</v>
      </c>
    </row>
    <row r="33" spans="1:12" x14ac:dyDescent="0.25">
      <c r="A33" s="27" t="s">
        <v>82</v>
      </c>
      <c r="B33" s="28" t="s">
        <v>200</v>
      </c>
      <c r="C33" s="27" t="s">
        <v>177</v>
      </c>
      <c r="D33" s="27" t="s">
        <v>177</v>
      </c>
      <c r="E33" s="27" t="s">
        <v>177</v>
      </c>
      <c r="F33" s="22" t="s">
        <v>177</v>
      </c>
      <c r="G33" s="22" t="s">
        <v>177</v>
      </c>
      <c r="H33" s="22" t="s">
        <v>177</v>
      </c>
      <c r="I33" s="52" t="s">
        <v>177</v>
      </c>
      <c r="J33" s="52" t="s">
        <v>177</v>
      </c>
      <c r="K33" s="87" t="s">
        <v>177</v>
      </c>
      <c r="L33" s="87" t="s">
        <v>177</v>
      </c>
    </row>
    <row r="34" spans="1:12" s="61" customFormat="1" x14ac:dyDescent="0.25">
      <c r="A34" s="27"/>
      <c r="B34" s="28" t="s">
        <v>281</v>
      </c>
      <c r="C34" s="27" t="s">
        <v>177</v>
      </c>
      <c r="D34" s="27" t="s">
        <v>179</v>
      </c>
      <c r="E34" s="27" t="s">
        <v>289</v>
      </c>
      <c r="F34" s="27" t="s">
        <v>177</v>
      </c>
      <c r="G34" s="27" t="s">
        <v>177</v>
      </c>
      <c r="H34" s="27" t="s">
        <v>177</v>
      </c>
      <c r="I34" s="27" t="s">
        <v>177</v>
      </c>
      <c r="J34" s="27" t="s">
        <v>177</v>
      </c>
      <c r="K34" s="87" t="s">
        <v>177</v>
      </c>
      <c r="L34" s="87" t="s">
        <v>177</v>
      </c>
    </row>
    <row r="35" spans="1:12" x14ac:dyDescent="0.25">
      <c r="A35" s="26" t="s">
        <v>86</v>
      </c>
      <c r="B35" s="30" t="s">
        <v>87</v>
      </c>
      <c r="C35" s="27" t="s">
        <v>10</v>
      </c>
      <c r="D35" s="27" t="s">
        <v>10</v>
      </c>
      <c r="E35" s="27" t="s">
        <v>10</v>
      </c>
      <c r="F35" s="22" t="s">
        <v>10</v>
      </c>
      <c r="G35" s="22" t="s">
        <v>10</v>
      </c>
      <c r="H35" s="22" t="s">
        <v>10</v>
      </c>
      <c r="I35" s="52" t="s">
        <v>10</v>
      </c>
      <c r="J35" s="52" t="s">
        <v>10</v>
      </c>
      <c r="K35" s="56" t="s">
        <v>10</v>
      </c>
      <c r="L35" s="56" t="s">
        <v>10</v>
      </c>
    </row>
    <row r="36" spans="1:12" x14ac:dyDescent="0.25">
      <c r="A36" s="27" t="s">
        <v>88</v>
      </c>
      <c r="B36" s="28" t="s">
        <v>89</v>
      </c>
      <c r="C36" s="33" t="s">
        <v>24</v>
      </c>
      <c r="D36" s="33" t="s">
        <v>24</v>
      </c>
      <c r="E36" s="27" t="s">
        <v>10</v>
      </c>
      <c r="F36" s="22" t="s">
        <v>10</v>
      </c>
      <c r="G36" s="22" t="s">
        <v>10</v>
      </c>
      <c r="H36" s="22" t="s">
        <v>10</v>
      </c>
      <c r="I36" s="52" t="s">
        <v>10</v>
      </c>
      <c r="J36" s="52" t="s">
        <v>10</v>
      </c>
      <c r="K36" s="58" t="s">
        <v>24</v>
      </c>
      <c r="L36" s="58" t="s">
        <v>24</v>
      </c>
    </row>
    <row r="37" spans="1:12" ht="25.5" x14ac:dyDescent="0.25">
      <c r="A37" s="27" t="s">
        <v>90</v>
      </c>
      <c r="B37" s="28" t="s">
        <v>91</v>
      </c>
      <c r="C37" s="33" t="s">
        <v>92</v>
      </c>
      <c r="D37" s="33" t="s">
        <v>92</v>
      </c>
      <c r="E37" s="27" t="s">
        <v>92</v>
      </c>
      <c r="F37" s="22" t="s">
        <v>92</v>
      </c>
      <c r="G37" s="22" t="s">
        <v>92</v>
      </c>
      <c r="H37" s="22" t="s">
        <v>92</v>
      </c>
      <c r="I37" s="52" t="s">
        <v>92</v>
      </c>
      <c r="J37" s="52" t="s">
        <v>92</v>
      </c>
      <c r="K37" s="57" t="s">
        <v>219</v>
      </c>
      <c r="L37" s="57" t="s">
        <v>219</v>
      </c>
    </row>
    <row r="38" spans="1:12" x14ac:dyDescent="0.25">
      <c r="A38" s="27" t="s">
        <v>93</v>
      </c>
      <c r="B38" s="28" t="s">
        <v>94</v>
      </c>
      <c r="C38" s="33" t="s">
        <v>95</v>
      </c>
      <c r="D38" s="33" t="s">
        <v>95</v>
      </c>
      <c r="E38" s="29" t="s">
        <v>95</v>
      </c>
      <c r="F38" s="85" t="s">
        <v>95</v>
      </c>
      <c r="G38" s="85" t="s">
        <v>95</v>
      </c>
      <c r="H38" s="85" t="s">
        <v>95</v>
      </c>
      <c r="I38" s="84" t="s">
        <v>95</v>
      </c>
      <c r="J38" s="84" t="s">
        <v>95</v>
      </c>
      <c r="K38" s="58" t="s">
        <v>95</v>
      </c>
      <c r="L38" s="58" t="s">
        <v>95</v>
      </c>
    </row>
    <row r="39" spans="1:12" x14ac:dyDescent="0.25">
      <c r="A39" s="27" t="s">
        <v>96</v>
      </c>
      <c r="B39" s="28" t="s">
        <v>97</v>
      </c>
      <c r="C39" s="33" t="s">
        <v>24</v>
      </c>
      <c r="D39" s="33" t="s">
        <v>24</v>
      </c>
      <c r="E39" s="27">
        <v>2900</v>
      </c>
      <c r="F39" s="22">
        <v>4900</v>
      </c>
      <c r="G39" s="22">
        <v>4900</v>
      </c>
      <c r="H39" s="22">
        <v>4900</v>
      </c>
      <c r="I39" s="52">
        <v>4900</v>
      </c>
      <c r="J39" s="52">
        <v>4900</v>
      </c>
      <c r="K39" s="58" t="s">
        <v>24</v>
      </c>
      <c r="L39" s="58" t="s">
        <v>24</v>
      </c>
    </row>
    <row r="40" spans="1:12" x14ac:dyDescent="0.25">
      <c r="A40" s="27" t="s">
        <v>99</v>
      </c>
      <c r="B40" s="28" t="s">
        <v>100</v>
      </c>
      <c r="C40" s="33" t="s">
        <v>201</v>
      </c>
      <c r="D40" s="33" t="s">
        <v>201</v>
      </c>
      <c r="E40" s="27" t="s">
        <v>201</v>
      </c>
      <c r="F40" s="22" t="s">
        <v>202</v>
      </c>
      <c r="G40" s="22" t="s">
        <v>202</v>
      </c>
      <c r="H40" s="22" t="s">
        <v>202</v>
      </c>
      <c r="I40" s="52" t="s">
        <v>202</v>
      </c>
      <c r="J40" s="52" t="s">
        <v>202</v>
      </c>
      <c r="K40" s="58" t="s">
        <v>220</v>
      </c>
      <c r="L40" s="58" t="s">
        <v>220</v>
      </c>
    </row>
    <row r="41" spans="1:12" ht="27" customHeight="1" x14ac:dyDescent="0.25">
      <c r="A41" s="27" t="s">
        <v>102</v>
      </c>
      <c r="B41" s="28" t="s">
        <v>103</v>
      </c>
      <c r="C41" s="33" t="s">
        <v>203</v>
      </c>
      <c r="D41" s="33" t="s">
        <v>203</v>
      </c>
      <c r="E41" s="27" t="s">
        <v>203</v>
      </c>
      <c r="F41" s="22" t="s">
        <v>203</v>
      </c>
      <c r="G41" s="22" t="s">
        <v>203</v>
      </c>
      <c r="H41" s="22" t="s">
        <v>203</v>
      </c>
      <c r="I41" s="52" t="s">
        <v>203</v>
      </c>
      <c r="J41" s="52" t="s">
        <v>203</v>
      </c>
      <c r="K41" s="58" t="s">
        <v>221</v>
      </c>
      <c r="L41" s="58" t="s">
        <v>221</v>
      </c>
    </row>
    <row r="42" spans="1:12" ht="15" customHeight="1" x14ac:dyDescent="0.25">
      <c r="A42" s="27" t="s">
        <v>105</v>
      </c>
      <c r="B42" s="28" t="s">
        <v>106</v>
      </c>
      <c r="C42" s="33" t="s">
        <v>116</v>
      </c>
      <c r="D42" s="33" t="s">
        <v>116</v>
      </c>
      <c r="E42" s="27" t="s">
        <v>49</v>
      </c>
      <c r="F42" s="21" t="s">
        <v>116</v>
      </c>
      <c r="G42" s="22" t="s">
        <v>49</v>
      </c>
      <c r="H42" s="22" t="s">
        <v>49</v>
      </c>
      <c r="I42" s="52" t="s">
        <v>49</v>
      </c>
      <c r="J42" s="52" t="s">
        <v>49</v>
      </c>
      <c r="K42" s="58" t="s">
        <v>116</v>
      </c>
      <c r="L42" s="58" t="s">
        <v>116</v>
      </c>
    </row>
    <row r="43" spans="1:12" ht="15" customHeight="1" x14ac:dyDescent="0.25">
      <c r="A43" s="27" t="s">
        <v>108</v>
      </c>
      <c r="B43" s="28" t="s">
        <v>109</v>
      </c>
      <c r="C43" s="33" t="s">
        <v>116</v>
      </c>
      <c r="D43" s="33" t="s">
        <v>116</v>
      </c>
      <c r="E43" s="27" t="s">
        <v>116</v>
      </c>
      <c r="F43" s="22" t="s">
        <v>116</v>
      </c>
      <c r="G43" s="22" t="s">
        <v>116</v>
      </c>
      <c r="H43" s="22" t="s">
        <v>107</v>
      </c>
      <c r="I43" s="52" t="s">
        <v>107</v>
      </c>
      <c r="J43" s="52" t="s">
        <v>107</v>
      </c>
      <c r="K43" s="58" t="s">
        <v>116</v>
      </c>
      <c r="L43" s="58" t="s">
        <v>116</v>
      </c>
    </row>
    <row r="44" spans="1:12" ht="15" customHeight="1" x14ac:dyDescent="0.25">
      <c r="A44" s="27" t="s">
        <v>110</v>
      </c>
      <c r="B44" s="31" t="s">
        <v>111</v>
      </c>
      <c r="C44" s="33" t="s">
        <v>116</v>
      </c>
      <c r="D44" s="33" t="s">
        <v>116</v>
      </c>
      <c r="E44" s="27" t="s">
        <v>116</v>
      </c>
      <c r="F44" s="22" t="s">
        <v>116</v>
      </c>
      <c r="G44" s="22" t="s">
        <v>116</v>
      </c>
      <c r="H44" s="22" t="s">
        <v>107</v>
      </c>
      <c r="I44" s="52" t="s">
        <v>107</v>
      </c>
      <c r="J44" s="52" t="s">
        <v>107</v>
      </c>
      <c r="K44" s="58" t="s">
        <v>116</v>
      </c>
      <c r="L44" s="58" t="s">
        <v>116</v>
      </c>
    </row>
    <row r="45" spans="1:12" ht="15" customHeight="1" x14ac:dyDescent="0.25">
      <c r="A45" s="27" t="s">
        <v>112</v>
      </c>
      <c r="B45" s="31" t="s">
        <v>113</v>
      </c>
      <c r="C45" s="33" t="s">
        <v>10</v>
      </c>
      <c r="D45" s="33" t="s">
        <v>10</v>
      </c>
      <c r="E45" s="27" t="s">
        <v>10</v>
      </c>
      <c r="F45" s="22" t="s">
        <v>10</v>
      </c>
      <c r="G45" s="22" t="s">
        <v>10</v>
      </c>
      <c r="H45" s="22" t="s">
        <v>10</v>
      </c>
      <c r="I45" s="52" t="s">
        <v>10</v>
      </c>
      <c r="J45" s="52" t="s">
        <v>10</v>
      </c>
      <c r="K45" s="58" t="s">
        <v>116</v>
      </c>
      <c r="L45" s="58" t="s">
        <v>116</v>
      </c>
    </row>
    <row r="46" spans="1:12" ht="15" customHeight="1" x14ac:dyDescent="0.25">
      <c r="A46" s="27" t="s">
        <v>114</v>
      </c>
      <c r="B46" s="28" t="s">
        <v>115</v>
      </c>
      <c r="C46" s="33" t="s">
        <v>116</v>
      </c>
      <c r="D46" s="33" t="s">
        <v>116</v>
      </c>
      <c r="E46" s="27" t="s">
        <v>116</v>
      </c>
      <c r="F46" s="22" t="s">
        <v>116</v>
      </c>
      <c r="G46" s="22" t="s">
        <v>116</v>
      </c>
      <c r="H46" s="22" t="s">
        <v>116</v>
      </c>
      <c r="I46" s="52" t="s">
        <v>116</v>
      </c>
      <c r="J46" s="52" t="s">
        <v>116</v>
      </c>
      <c r="K46" s="58" t="s">
        <v>116</v>
      </c>
      <c r="L46" s="58" t="s">
        <v>116</v>
      </c>
    </row>
    <row r="47" spans="1:12" ht="15" customHeight="1" x14ac:dyDescent="0.25">
      <c r="A47" s="27" t="s">
        <v>117</v>
      </c>
      <c r="B47" s="28" t="s">
        <v>118</v>
      </c>
      <c r="C47" s="33" t="s">
        <v>116</v>
      </c>
      <c r="D47" s="33" t="s">
        <v>116</v>
      </c>
      <c r="E47" s="27" t="s">
        <v>116</v>
      </c>
      <c r="F47" s="22" t="s">
        <v>116</v>
      </c>
      <c r="G47" s="22" t="s">
        <v>116</v>
      </c>
      <c r="H47" s="22" t="s">
        <v>107</v>
      </c>
      <c r="I47" s="52" t="s">
        <v>107</v>
      </c>
      <c r="J47" s="52" t="s">
        <v>107</v>
      </c>
      <c r="K47" s="58" t="s">
        <v>126</v>
      </c>
      <c r="L47" s="58" t="s">
        <v>126</v>
      </c>
    </row>
    <row r="48" spans="1:12" ht="15" customHeight="1" x14ac:dyDescent="0.25">
      <c r="A48" s="27" t="s">
        <v>119</v>
      </c>
      <c r="B48" s="31" t="s">
        <v>120</v>
      </c>
      <c r="C48" s="33" t="s">
        <v>116</v>
      </c>
      <c r="D48" s="33" t="s">
        <v>116</v>
      </c>
      <c r="E48" s="27" t="s">
        <v>116</v>
      </c>
      <c r="F48" s="22" t="s">
        <v>116</v>
      </c>
      <c r="G48" s="22" t="s">
        <v>116</v>
      </c>
      <c r="H48" s="22" t="s">
        <v>107</v>
      </c>
      <c r="I48" s="52" t="s">
        <v>107</v>
      </c>
      <c r="J48" s="52" t="s">
        <v>107</v>
      </c>
      <c r="K48" s="58" t="s">
        <v>126</v>
      </c>
      <c r="L48" s="58" t="s">
        <v>126</v>
      </c>
    </row>
    <row r="49" spans="1:12" ht="15" customHeight="1" x14ac:dyDescent="0.25">
      <c r="A49" s="27" t="s">
        <v>121</v>
      </c>
      <c r="B49" s="31" t="s">
        <v>122</v>
      </c>
      <c r="C49" s="33" t="s">
        <v>123</v>
      </c>
      <c r="D49" s="33" t="s">
        <v>123</v>
      </c>
      <c r="E49" s="33" t="s">
        <v>123</v>
      </c>
      <c r="F49" s="22" t="s">
        <v>10</v>
      </c>
      <c r="G49" s="22" t="s">
        <v>10</v>
      </c>
      <c r="H49" s="22" t="s">
        <v>10</v>
      </c>
      <c r="I49" s="52" t="s">
        <v>10</v>
      </c>
      <c r="J49" s="52" t="s">
        <v>10</v>
      </c>
      <c r="K49" s="58" t="s">
        <v>123</v>
      </c>
      <c r="L49" s="58" t="s">
        <v>123</v>
      </c>
    </row>
    <row r="50" spans="1:12" ht="15" customHeight="1" x14ac:dyDescent="0.25">
      <c r="A50" s="27" t="s">
        <v>124</v>
      </c>
      <c r="B50" s="28" t="s">
        <v>125</v>
      </c>
      <c r="C50" s="33" t="s">
        <v>126</v>
      </c>
      <c r="D50" s="33" t="s">
        <v>126</v>
      </c>
      <c r="E50" s="33" t="s">
        <v>126</v>
      </c>
      <c r="F50" s="21" t="s">
        <v>126</v>
      </c>
      <c r="G50" s="22" t="s">
        <v>10</v>
      </c>
      <c r="H50" s="22" t="s">
        <v>10</v>
      </c>
      <c r="I50" s="52" t="s">
        <v>10</v>
      </c>
      <c r="J50" s="52" t="s">
        <v>10</v>
      </c>
      <c r="K50" s="58" t="s">
        <v>126</v>
      </c>
      <c r="L50" s="58" t="s">
        <v>126</v>
      </c>
    </row>
    <row r="51" spans="1:12" ht="15" customHeight="1" x14ac:dyDescent="0.25">
      <c r="A51" s="26" t="s">
        <v>127</v>
      </c>
      <c r="B51" s="32" t="s">
        <v>128</v>
      </c>
      <c r="C51" s="33" t="s">
        <v>10</v>
      </c>
      <c r="D51" s="33" t="s">
        <v>10</v>
      </c>
      <c r="E51" s="27" t="s">
        <v>10</v>
      </c>
      <c r="F51" s="22" t="s">
        <v>10</v>
      </c>
      <c r="G51" s="22" t="s">
        <v>10</v>
      </c>
      <c r="H51" s="22" t="s">
        <v>10</v>
      </c>
      <c r="I51" s="52" t="s">
        <v>10</v>
      </c>
      <c r="J51" s="52" t="s">
        <v>10</v>
      </c>
      <c r="K51" s="58" t="s">
        <v>10</v>
      </c>
      <c r="L51" s="58" t="s">
        <v>10</v>
      </c>
    </row>
    <row r="52" spans="1:12" ht="15" customHeight="1" x14ac:dyDescent="0.25">
      <c r="A52" s="27" t="s">
        <v>129</v>
      </c>
      <c r="B52" s="31" t="s">
        <v>130</v>
      </c>
      <c r="C52" s="33" t="s">
        <v>107</v>
      </c>
      <c r="D52" s="33" t="s">
        <v>107</v>
      </c>
      <c r="E52" s="27" t="s">
        <v>107</v>
      </c>
      <c r="F52" s="22" t="s">
        <v>107</v>
      </c>
      <c r="G52" s="22" t="s">
        <v>107</v>
      </c>
      <c r="H52" s="22" t="s">
        <v>107</v>
      </c>
      <c r="I52" s="52" t="s">
        <v>107</v>
      </c>
      <c r="J52" s="52" t="s">
        <v>107</v>
      </c>
      <c r="K52" s="58" t="s">
        <v>107</v>
      </c>
      <c r="L52" s="58" t="s">
        <v>107</v>
      </c>
    </row>
    <row r="53" spans="1:12" ht="15" customHeight="1" x14ac:dyDescent="0.25">
      <c r="A53" s="27" t="s">
        <v>131</v>
      </c>
      <c r="B53" s="31" t="s">
        <v>204</v>
      </c>
      <c r="C53" s="33" t="s">
        <v>107</v>
      </c>
      <c r="D53" s="33" t="s">
        <v>107</v>
      </c>
      <c r="E53" s="27" t="s">
        <v>107</v>
      </c>
      <c r="F53" s="22" t="s">
        <v>107</v>
      </c>
      <c r="G53" s="22" t="s">
        <v>107</v>
      </c>
      <c r="H53" s="22" t="s">
        <v>107</v>
      </c>
      <c r="I53" s="52" t="s">
        <v>107</v>
      </c>
      <c r="J53" s="52" t="s">
        <v>107</v>
      </c>
      <c r="K53" s="58" t="s">
        <v>107</v>
      </c>
      <c r="L53" s="58" t="s">
        <v>107</v>
      </c>
    </row>
    <row r="54" spans="1:12" ht="15" customHeight="1" x14ac:dyDescent="0.25">
      <c r="A54" s="27" t="s">
        <v>133</v>
      </c>
      <c r="B54" s="31" t="s">
        <v>134</v>
      </c>
      <c r="C54" s="33" t="s">
        <v>107</v>
      </c>
      <c r="D54" s="33" t="s">
        <v>107</v>
      </c>
      <c r="E54" s="27" t="s">
        <v>107</v>
      </c>
      <c r="F54" s="22" t="s">
        <v>107</v>
      </c>
      <c r="G54" s="22" t="s">
        <v>107</v>
      </c>
      <c r="H54" s="22" t="s">
        <v>107</v>
      </c>
      <c r="I54" s="52" t="s">
        <v>107</v>
      </c>
      <c r="J54" s="52" t="s">
        <v>107</v>
      </c>
      <c r="K54" s="58" t="s">
        <v>107</v>
      </c>
      <c r="L54" s="58" t="s">
        <v>107</v>
      </c>
    </row>
    <row r="55" spans="1:12" ht="15" customHeight="1" x14ac:dyDescent="0.25">
      <c r="A55" s="27" t="s">
        <v>135</v>
      </c>
      <c r="B55" s="28" t="s">
        <v>136</v>
      </c>
      <c r="C55" s="33" t="s">
        <v>107</v>
      </c>
      <c r="D55" s="33" t="s">
        <v>107</v>
      </c>
      <c r="E55" s="27" t="s">
        <v>107</v>
      </c>
      <c r="F55" s="22" t="s">
        <v>107</v>
      </c>
      <c r="G55" s="22" t="s">
        <v>107</v>
      </c>
      <c r="H55" s="22" t="s">
        <v>107</v>
      </c>
      <c r="I55" s="52" t="s">
        <v>107</v>
      </c>
      <c r="J55" s="52" t="s">
        <v>107</v>
      </c>
      <c r="K55" s="58" t="s">
        <v>107</v>
      </c>
      <c r="L55" s="58" t="s">
        <v>107</v>
      </c>
    </row>
    <row r="56" spans="1:12" ht="15" customHeight="1" x14ac:dyDescent="0.25">
      <c r="A56" s="27" t="s">
        <v>137</v>
      </c>
      <c r="B56" s="28" t="s">
        <v>138</v>
      </c>
      <c r="C56" s="33" t="s">
        <v>107</v>
      </c>
      <c r="D56" s="33" t="s">
        <v>107</v>
      </c>
      <c r="E56" s="27" t="s">
        <v>107</v>
      </c>
      <c r="F56" s="22" t="s">
        <v>107</v>
      </c>
      <c r="G56" s="22" t="s">
        <v>107</v>
      </c>
      <c r="H56" s="22" t="s">
        <v>107</v>
      </c>
      <c r="I56" s="52" t="s">
        <v>107</v>
      </c>
      <c r="J56" s="52" t="s">
        <v>107</v>
      </c>
      <c r="K56" s="58" t="s">
        <v>107</v>
      </c>
      <c r="L56" s="58" t="s">
        <v>107</v>
      </c>
    </row>
    <row r="57" spans="1:12" ht="15" customHeight="1" x14ac:dyDescent="0.25">
      <c r="A57" s="27" t="s">
        <v>139</v>
      </c>
      <c r="B57" s="31" t="s">
        <v>140</v>
      </c>
      <c r="C57" s="33" t="s">
        <v>107</v>
      </c>
      <c r="D57" s="33" t="s">
        <v>107</v>
      </c>
      <c r="E57" s="27" t="s">
        <v>107</v>
      </c>
      <c r="F57" s="22" t="s">
        <v>107</v>
      </c>
      <c r="G57" s="22" t="s">
        <v>107</v>
      </c>
      <c r="H57" s="22" t="s">
        <v>107</v>
      </c>
      <c r="I57" s="52" t="s">
        <v>107</v>
      </c>
      <c r="J57" s="52" t="s">
        <v>107</v>
      </c>
      <c r="K57" s="58" t="s">
        <v>126</v>
      </c>
      <c r="L57" s="58" t="s">
        <v>126</v>
      </c>
    </row>
    <row r="58" spans="1:12" ht="15" customHeight="1" x14ac:dyDescent="0.25">
      <c r="A58" s="27" t="s">
        <v>141</v>
      </c>
      <c r="B58" s="31" t="s">
        <v>142</v>
      </c>
      <c r="C58" s="33" t="s">
        <v>107</v>
      </c>
      <c r="D58" s="33" t="s">
        <v>107</v>
      </c>
      <c r="E58" s="27" t="s">
        <v>107</v>
      </c>
      <c r="F58" s="22" t="s">
        <v>107</v>
      </c>
      <c r="G58" s="22" t="s">
        <v>107</v>
      </c>
      <c r="H58" s="22" t="s">
        <v>107</v>
      </c>
      <c r="I58" s="52" t="s">
        <v>107</v>
      </c>
      <c r="J58" s="52" t="s">
        <v>107</v>
      </c>
      <c r="K58" s="58" t="s">
        <v>126</v>
      </c>
      <c r="L58" s="58" t="s">
        <v>126</v>
      </c>
    </row>
    <row r="59" spans="1:12" ht="15" customHeight="1" x14ac:dyDescent="0.25">
      <c r="A59" s="27" t="s">
        <v>143</v>
      </c>
      <c r="B59" s="31" t="s">
        <v>144</v>
      </c>
      <c r="C59" s="33" t="s">
        <v>107</v>
      </c>
      <c r="D59" s="33" t="s">
        <v>107</v>
      </c>
      <c r="E59" s="27" t="s">
        <v>107</v>
      </c>
      <c r="F59" s="22" t="s">
        <v>107</v>
      </c>
      <c r="G59" s="22" t="s">
        <v>107</v>
      </c>
      <c r="H59" s="22" t="s">
        <v>107</v>
      </c>
      <c r="I59" s="52" t="s">
        <v>107</v>
      </c>
      <c r="J59" s="52" t="s">
        <v>107</v>
      </c>
      <c r="K59" s="58" t="s">
        <v>126</v>
      </c>
      <c r="L59" s="58" t="s">
        <v>126</v>
      </c>
    </row>
    <row r="60" spans="1:12" ht="15" customHeight="1" x14ac:dyDescent="0.25">
      <c r="A60" s="27" t="s">
        <v>145</v>
      </c>
      <c r="B60" s="31" t="s">
        <v>146</v>
      </c>
      <c r="C60" s="33" t="s">
        <v>107</v>
      </c>
      <c r="D60" s="33" t="s">
        <v>107</v>
      </c>
      <c r="E60" s="27" t="s">
        <v>107</v>
      </c>
      <c r="F60" s="22" t="s">
        <v>107</v>
      </c>
      <c r="G60" s="22" t="s">
        <v>107</v>
      </c>
      <c r="H60" s="22" t="s">
        <v>107</v>
      </c>
      <c r="I60" s="52" t="s">
        <v>107</v>
      </c>
      <c r="J60" s="52" t="s">
        <v>107</v>
      </c>
      <c r="K60" s="58" t="s">
        <v>107</v>
      </c>
      <c r="L60" s="58" t="s">
        <v>107</v>
      </c>
    </row>
    <row r="61" spans="1:12" ht="15" customHeight="1" x14ac:dyDescent="0.25">
      <c r="A61" s="27" t="s">
        <v>147</v>
      </c>
      <c r="B61" s="31" t="s">
        <v>148</v>
      </c>
      <c r="C61" s="33" t="s">
        <v>107</v>
      </c>
      <c r="D61" s="33" t="s">
        <v>107</v>
      </c>
      <c r="E61" s="27" t="s">
        <v>107</v>
      </c>
      <c r="F61" s="22" t="s">
        <v>107</v>
      </c>
      <c r="G61" s="22" t="s">
        <v>107</v>
      </c>
      <c r="H61" s="22" t="s">
        <v>107</v>
      </c>
      <c r="I61" s="52" t="s">
        <v>107</v>
      </c>
      <c r="J61" s="52" t="s">
        <v>107</v>
      </c>
      <c r="K61" s="58" t="s">
        <v>107</v>
      </c>
      <c r="L61" s="58" t="s">
        <v>107</v>
      </c>
    </row>
    <row r="62" spans="1:12" ht="15" customHeight="1" x14ac:dyDescent="0.25">
      <c r="A62" s="27" t="s">
        <v>149</v>
      </c>
      <c r="B62" s="28" t="s">
        <v>150</v>
      </c>
      <c r="C62" s="33" t="s">
        <v>126</v>
      </c>
      <c r="D62" s="33" t="s">
        <v>126</v>
      </c>
      <c r="E62" s="27" t="s">
        <v>107</v>
      </c>
      <c r="F62" s="21" t="s">
        <v>126</v>
      </c>
      <c r="G62" s="22" t="s">
        <v>107</v>
      </c>
      <c r="H62" s="22" t="s">
        <v>107</v>
      </c>
      <c r="I62" s="52" t="s">
        <v>107</v>
      </c>
      <c r="J62" s="52" t="s">
        <v>107</v>
      </c>
      <c r="K62" s="58" t="s">
        <v>126</v>
      </c>
      <c r="L62" s="58" t="s">
        <v>126</v>
      </c>
    </row>
    <row r="63" spans="1:12" x14ac:dyDescent="0.25">
      <c r="A63" s="27" t="s">
        <v>151</v>
      </c>
      <c r="B63" s="28" t="s">
        <v>153</v>
      </c>
      <c r="C63" s="33" t="s">
        <v>107</v>
      </c>
      <c r="D63" s="33" t="s">
        <v>107</v>
      </c>
      <c r="E63" s="27" t="s">
        <v>107</v>
      </c>
      <c r="F63" s="22" t="s">
        <v>107</v>
      </c>
      <c r="G63" s="22" t="s">
        <v>107</v>
      </c>
      <c r="H63" s="22" t="s">
        <v>107</v>
      </c>
      <c r="I63" s="52" t="s">
        <v>107</v>
      </c>
      <c r="J63" s="52" t="s">
        <v>107</v>
      </c>
      <c r="K63" s="58" t="s">
        <v>107</v>
      </c>
      <c r="L63" s="58" t="s">
        <v>107</v>
      </c>
    </row>
    <row r="64" spans="1:12" ht="25.5" x14ac:dyDescent="0.25">
      <c r="A64" s="27" t="s">
        <v>152</v>
      </c>
      <c r="B64" s="28" t="s">
        <v>155</v>
      </c>
      <c r="C64" s="33" t="s">
        <v>107</v>
      </c>
      <c r="D64" s="33" t="s">
        <v>107</v>
      </c>
      <c r="E64" s="27" t="s">
        <v>107</v>
      </c>
      <c r="F64" s="22" t="s">
        <v>107</v>
      </c>
      <c r="G64" s="22" t="s">
        <v>107</v>
      </c>
      <c r="H64" s="22" t="s">
        <v>107</v>
      </c>
      <c r="I64" s="52" t="s">
        <v>107</v>
      </c>
      <c r="J64" s="52" t="s">
        <v>107</v>
      </c>
      <c r="K64" s="58" t="s">
        <v>107</v>
      </c>
      <c r="L64" s="58" t="s">
        <v>107</v>
      </c>
    </row>
    <row r="65" spans="1:12" s="61" customFormat="1" ht="15" customHeight="1" x14ac:dyDescent="0.25">
      <c r="A65" s="27" t="s">
        <v>312</v>
      </c>
      <c r="B65" s="28" t="s">
        <v>313</v>
      </c>
      <c r="C65" s="33" t="s">
        <v>154</v>
      </c>
      <c r="D65" s="33" t="s">
        <v>154</v>
      </c>
      <c r="E65" s="33" t="s">
        <v>154</v>
      </c>
      <c r="F65" s="33" t="s">
        <v>154</v>
      </c>
      <c r="G65" s="33" t="s">
        <v>154</v>
      </c>
      <c r="H65" s="33" t="s">
        <v>154</v>
      </c>
      <c r="I65" s="51" t="s">
        <v>154</v>
      </c>
      <c r="J65" s="51" t="s">
        <v>154</v>
      </c>
      <c r="K65" s="58" t="s">
        <v>154</v>
      </c>
      <c r="L65" s="58" t="s">
        <v>154</v>
      </c>
    </row>
  </sheetData>
  <mergeCells count="3">
    <mergeCell ref="A2:B2"/>
    <mergeCell ref="A3:B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A27"/>
  <sheetViews>
    <sheetView topLeftCell="L1" workbookViewId="0">
      <selection activeCell="Q22" sqref="Q22"/>
    </sheetView>
  </sheetViews>
  <sheetFormatPr baseColWidth="10" defaultRowHeight="15" x14ac:dyDescent="0.25"/>
  <cols>
    <col min="1" max="1" width="39.140625" customWidth="1"/>
    <col min="2" max="2" width="16.42578125" customWidth="1"/>
    <col min="8" max="8" width="42.28515625" customWidth="1"/>
    <col min="9" max="9" width="17.140625" customWidth="1"/>
    <col min="10" max="10" width="16.28515625" customWidth="1"/>
    <col min="15" max="15" width="38.7109375" customWidth="1"/>
    <col min="16" max="16" width="16.140625" customWidth="1"/>
    <col min="22" max="22" width="40.85546875" customWidth="1"/>
  </cols>
  <sheetData>
    <row r="1" spans="1:27" s="61" customFormat="1" ht="15.75" thickBot="1" x14ac:dyDescent="0.3"/>
    <row r="2" spans="1:27" s="61" customFormat="1" ht="15.75" thickBot="1" x14ac:dyDescent="0.3">
      <c r="A2" s="102" t="s">
        <v>230</v>
      </c>
      <c r="B2" s="103"/>
      <c r="C2" s="103"/>
      <c r="D2" s="103"/>
      <c r="E2" s="103"/>
      <c r="F2" s="104"/>
      <c r="H2" s="102" t="s">
        <v>234</v>
      </c>
      <c r="I2" s="103"/>
      <c r="J2" s="103"/>
      <c r="K2" s="103"/>
      <c r="L2" s="103"/>
      <c r="M2" s="104"/>
      <c r="O2" s="102" t="s">
        <v>242</v>
      </c>
      <c r="P2" s="103"/>
      <c r="Q2" s="103"/>
      <c r="R2" s="103"/>
      <c r="S2" s="103"/>
      <c r="T2" s="104"/>
      <c r="V2" s="102" t="s">
        <v>253</v>
      </c>
      <c r="W2" s="103"/>
      <c r="X2" s="103"/>
      <c r="Y2" s="103"/>
      <c r="Z2" s="103"/>
      <c r="AA2" s="104"/>
    </row>
    <row r="3" spans="1:27" x14ac:dyDescent="0.25">
      <c r="A3" s="62"/>
      <c r="B3" s="63"/>
      <c r="C3" s="63" t="s">
        <v>160</v>
      </c>
      <c r="D3" s="63" t="s">
        <v>168</v>
      </c>
      <c r="E3" s="63"/>
      <c r="F3" s="64"/>
      <c r="H3" s="62"/>
      <c r="I3" s="63"/>
      <c r="J3" s="63" t="s">
        <v>160</v>
      </c>
      <c r="K3" s="63" t="s">
        <v>168</v>
      </c>
      <c r="L3" s="63"/>
      <c r="M3" s="64"/>
      <c r="O3" s="69"/>
      <c r="P3" s="70"/>
      <c r="Q3" s="70" t="s">
        <v>160</v>
      </c>
      <c r="R3" s="70" t="s">
        <v>168</v>
      </c>
      <c r="S3" s="70"/>
      <c r="T3" s="71"/>
      <c r="V3" s="69"/>
      <c r="W3" s="70"/>
      <c r="X3" s="70" t="s">
        <v>160</v>
      </c>
      <c r="Y3" s="70" t="s">
        <v>168</v>
      </c>
      <c r="Z3" s="70"/>
      <c r="AA3" s="71"/>
    </row>
    <row r="4" spans="1:27" x14ac:dyDescent="0.25">
      <c r="A4" s="62" t="s">
        <v>156</v>
      </c>
      <c r="B4" s="63">
        <v>151</v>
      </c>
      <c r="C4" s="63" t="s">
        <v>161</v>
      </c>
      <c r="D4" s="63"/>
      <c r="E4" s="63"/>
      <c r="F4" s="64"/>
      <c r="H4" s="62" t="s">
        <v>156</v>
      </c>
      <c r="I4" s="63">
        <v>281</v>
      </c>
      <c r="J4" s="63" t="s">
        <v>161</v>
      </c>
      <c r="K4" s="63"/>
      <c r="L4" s="63"/>
      <c r="M4" s="64"/>
      <c r="O4" s="62" t="s">
        <v>156</v>
      </c>
      <c r="P4" s="63">
        <v>100</v>
      </c>
      <c r="Q4" s="63" t="s">
        <v>161</v>
      </c>
      <c r="R4" s="63"/>
      <c r="S4" s="63"/>
      <c r="T4" s="64"/>
      <c r="V4" s="62" t="s">
        <v>156</v>
      </c>
      <c r="W4" s="63">
        <v>50</v>
      </c>
      <c r="X4" s="63" t="s">
        <v>161</v>
      </c>
      <c r="Y4" s="63"/>
      <c r="Z4" s="63"/>
      <c r="AA4" s="64"/>
    </row>
    <row r="5" spans="1:27" x14ac:dyDescent="0.25">
      <c r="A5" s="62" t="s">
        <v>157</v>
      </c>
      <c r="B5" s="63">
        <v>100</v>
      </c>
      <c r="C5" s="63" t="s">
        <v>162</v>
      </c>
      <c r="D5" s="63"/>
      <c r="E5" s="63"/>
      <c r="F5" s="64"/>
      <c r="H5" s="62" t="s">
        <v>157</v>
      </c>
      <c r="I5" s="63">
        <v>100</v>
      </c>
      <c r="J5" s="63" t="s">
        <v>162</v>
      </c>
      <c r="K5" s="63"/>
      <c r="L5" s="63"/>
      <c r="M5" s="64"/>
      <c r="O5" s="62" t="s">
        <v>157</v>
      </c>
      <c r="P5" s="63">
        <v>100</v>
      </c>
      <c r="Q5" s="63" t="s">
        <v>162</v>
      </c>
      <c r="R5" s="63"/>
      <c r="S5" s="63"/>
      <c r="T5" s="64"/>
      <c r="V5" s="62" t="s">
        <v>157</v>
      </c>
      <c r="W5" s="63">
        <v>100</v>
      </c>
      <c r="X5" s="63" t="s">
        <v>162</v>
      </c>
      <c r="Y5" s="63"/>
      <c r="Z5" s="63"/>
      <c r="AA5" s="64"/>
    </row>
    <row r="6" spans="1:27" x14ac:dyDescent="0.25">
      <c r="A6" s="62" t="s">
        <v>158</v>
      </c>
      <c r="B6" s="63">
        <v>0.01</v>
      </c>
      <c r="C6" s="63" t="s">
        <v>163</v>
      </c>
      <c r="D6" s="63"/>
      <c r="E6" s="63"/>
      <c r="F6" s="64"/>
      <c r="H6" s="62" t="s">
        <v>158</v>
      </c>
      <c r="I6" s="63">
        <v>0.01</v>
      </c>
      <c r="J6" s="63" t="s">
        <v>163</v>
      </c>
      <c r="K6" s="63"/>
      <c r="L6" s="63"/>
      <c r="M6" s="64"/>
      <c r="O6" s="62" t="s">
        <v>158</v>
      </c>
      <c r="P6" s="63">
        <v>0.01</v>
      </c>
      <c r="Q6" s="63" t="s">
        <v>163</v>
      </c>
      <c r="R6" s="63"/>
      <c r="S6" s="63"/>
      <c r="T6" s="64"/>
      <c r="V6" s="62" t="s">
        <v>158</v>
      </c>
      <c r="W6" s="63">
        <v>0.01</v>
      </c>
      <c r="X6" s="63" t="s">
        <v>163</v>
      </c>
      <c r="Y6" s="63"/>
      <c r="Z6" s="63"/>
      <c r="AA6" s="64"/>
    </row>
    <row r="7" spans="1:27" x14ac:dyDescent="0.25">
      <c r="A7" s="62" t="s">
        <v>159</v>
      </c>
      <c r="B7" s="63">
        <v>2.6</v>
      </c>
      <c r="C7" s="63" t="s">
        <v>164</v>
      </c>
      <c r="D7" s="63"/>
      <c r="E7" s="63"/>
      <c r="F7" s="64"/>
      <c r="H7" s="62" t="s">
        <v>159</v>
      </c>
      <c r="I7" s="63">
        <v>2.6</v>
      </c>
      <c r="J7" s="63" t="s">
        <v>164</v>
      </c>
      <c r="K7" s="63"/>
      <c r="L7" s="63"/>
      <c r="M7" s="64"/>
      <c r="O7" s="62" t="s">
        <v>159</v>
      </c>
      <c r="P7" s="63">
        <v>2.6</v>
      </c>
      <c r="Q7" s="63" t="s">
        <v>164</v>
      </c>
      <c r="R7" s="63"/>
      <c r="S7" s="63"/>
      <c r="T7" s="64"/>
      <c r="V7" s="62" t="s">
        <v>159</v>
      </c>
      <c r="W7" s="63">
        <v>2.6</v>
      </c>
      <c r="X7" s="63" t="s">
        <v>164</v>
      </c>
      <c r="Y7" s="63"/>
      <c r="Z7" s="63"/>
      <c r="AA7" s="64"/>
    </row>
    <row r="8" spans="1:27" x14ac:dyDescent="0.25">
      <c r="A8" s="62" t="s">
        <v>165</v>
      </c>
      <c r="B8" s="63">
        <v>0.01</v>
      </c>
      <c r="C8" s="63" t="s">
        <v>166</v>
      </c>
      <c r="D8" s="63"/>
      <c r="E8" s="63"/>
      <c r="F8" s="64"/>
      <c r="H8" s="62" t="s">
        <v>165</v>
      </c>
      <c r="I8" s="63">
        <v>0.01</v>
      </c>
      <c r="J8" s="63" t="s">
        <v>166</v>
      </c>
      <c r="K8" s="63"/>
      <c r="L8" s="63"/>
      <c r="M8" s="64"/>
      <c r="O8" s="62" t="s">
        <v>165</v>
      </c>
      <c r="P8" s="63">
        <v>0.01</v>
      </c>
      <c r="Q8" s="63" t="s">
        <v>166</v>
      </c>
      <c r="R8" s="63"/>
      <c r="S8" s="63"/>
      <c r="T8" s="64"/>
      <c r="V8" s="62" t="s">
        <v>165</v>
      </c>
      <c r="W8" s="63">
        <v>0.01</v>
      </c>
      <c r="X8" s="63" t="s">
        <v>166</v>
      </c>
      <c r="Y8" s="63"/>
      <c r="Z8" s="63"/>
      <c r="AA8" s="64"/>
    </row>
    <row r="9" spans="1:27" x14ac:dyDescent="0.25">
      <c r="A9" s="62"/>
      <c r="B9" s="63"/>
      <c r="C9" s="63"/>
      <c r="D9" s="63"/>
      <c r="E9" s="63"/>
      <c r="F9" s="64"/>
      <c r="H9" s="62"/>
      <c r="I9" s="63"/>
      <c r="J9" s="63"/>
      <c r="K9" s="63"/>
      <c r="L9" s="63"/>
      <c r="M9" s="64"/>
      <c r="O9" s="62"/>
      <c r="P9" s="63"/>
      <c r="Q9" s="63"/>
      <c r="R9" s="63"/>
      <c r="S9" s="63"/>
      <c r="T9" s="64"/>
      <c r="V9" s="62"/>
      <c r="W9" s="63"/>
      <c r="X9" s="63"/>
      <c r="Y9" s="63"/>
      <c r="Z9" s="63"/>
      <c r="AA9" s="64"/>
    </row>
    <row r="10" spans="1:27" x14ac:dyDescent="0.25">
      <c r="A10" s="62"/>
      <c r="B10" s="63"/>
      <c r="C10" s="63"/>
      <c r="D10" s="63"/>
      <c r="E10" s="63"/>
      <c r="F10" s="64"/>
      <c r="H10" s="62"/>
      <c r="I10" s="63"/>
      <c r="J10" s="63"/>
      <c r="K10" s="63"/>
      <c r="L10" s="63"/>
      <c r="M10" s="64"/>
      <c r="O10" s="62"/>
      <c r="P10" s="63"/>
      <c r="Q10" s="63"/>
      <c r="R10" s="63"/>
      <c r="S10" s="63"/>
      <c r="T10" s="64"/>
      <c r="V10" s="62"/>
      <c r="W10" s="63"/>
      <c r="X10" s="63"/>
      <c r="Y10" s="63"/>
      <c r="Z10" s="63"/>
      <c r="AA10" s="64"/>
    </row>
    <row r="11" spans="1:27" x14ac:dyDescent="0.25">
      <c r="A11" s="62" t="s">
        <v>167</v>
      </c>
      <c r="B11" s="63">
        <f>B5*(B7/1000)+B8*3</f>
        <v>0.29000000000000004</v>
      </c>
      <c r="C11" s="65"/>
      <c r="D11" s="63"/>
      <c r="E11" s="63"/>
      <c r="F11" s="64"/>
      <c r="H11" s="62" t="s">
        <v>167</v>
      </c>
      <c r="I11" s="63">
        <f>I5*(I7/1000)+I8*3</f>
        <v>0.29000000000000004</v>
      </c>
      <c r="J11" s="65"/>
      <c r="K11" s="63"/>
      <c r="L11" s="63"/>
      <c r="M11" s="64"/>
      <c r="O11" s="62" t="s">
        <v>167</v>
      </c>
      <c r="P11" s="63">
        <f>P5*(P7/1000)+P8*3</f>
        <v>0.29000000000000004</v>
      </c>
      <c r="Q11" s="65"/>
      <c r="R11" s="63"/>
      <c r="S11" s="63"/>
      <c r="T11" s="64"/>
      <c r="V11" s="62" t="s">
        <v>167</v>
      </c>
      <c r="W11" s="63">
        <f>W5*(W7/1000)+W8*3</f>
        <v>0.29000000000000004</v>
      </c>
      <c r="X11" s="65"/>
      <c r="Y11" s="63"/>
      <c r="Z11" s="63"/>
      <c r="AA11" s="64"/>
    </row>
    <row r="12" spans="1:27" x14ac:dyDescent="0.25">
      <c r="A12" s="62" t="s">
        <v>169</v>
      </c>
      <c r="B12" s="63" t="s">
        <v>180</v>
      </c>
      <c r="C12" s="63">
        <f>15*0.25</f>
        <v>3.75</v>
      </c>
      <c r="D12" s="65">
        <v>0.25</v>
      </c>
      <c r="E12" s="63"/>
      <c r="F12" s="64"/>
      <c r="H12" s="62" t="s">
        <v>169</v>
      </c>
      <c r="I12" s="63" t="s">
        <v>180</v>
      </c>
      <c r="J12" s="63">
        <f>15*0.25</f>
        <v>3.75</v>
      </c>
      <c r="K12" s="65">
        <v>0.25</v>
      </c>
      <c r="L12" s="63"/>
      <c r="M12" s="64"/>
      <c r="O12" s="62" t="s">
        <v>169</v>
      </c>
      <c r="P12" s="63" t="s">
        <v>180</v>
      </c>
      <c r="Q12" s="63">
        <f>15*0.25</f>
        <v>3.75</v>
      </c>
      <c r="R12" s="65">
        <v>0.25</v>
      </c>
      <c r="S12" s="63"/>
      <c r="T12" s="64"/>
      <c r="V12" s="62" t="s">
        <v>169</v>
      </c>
      <c r="W12" s="63" t="s">
        <v>180</v>
      </c>
      <c r="X12" s="63">
        <f>15*0.25</f>
        <v>3.75</v>
      </c>
      <c r="Y12" s="65">
        <v>0.25</v>
      </c>
      <c r="Z12" s="63"/>
      <c r="AA12" s="64"/>
    </row>
    <row r="13" spans="1:27" x14ac:dyDescent="0.25">
      <c r="A13" s="62" t="s">
        <v>170</v>
      </c>
      <c r="B13" s="63" t="s">
        <v>179</v>
      </c>
      <c r="C13" s="63">
        <f>15*0.25</f>
        <v>3.75</v>
      </c>
      <c r="D13" s="65">
        <v>0.25</v>
      </c>
      <c r="E13" s="63"/>
      <c r="F13" s="64"/>
      <c r="H13" s="62" t="s">
        <v>170</v>
      </c>
      <c r="I13" s="63" t="s">
        <v>179</v>
      </c>
      <c r="J13" s="63">
        <f>15*0.25</f>
        <v>3.75</v>
      </c>
      <c r="K13" s="65">
        <v>0.25</v>
      </c>
      <c r="L13" s="63"/>
      <c r="M13" s="64"/>
      <c r="O13" s="62" t="s">
        <v>170</v>
      </c>
      <c r="P13" s="63" t="s">
        <v>179</v>
      </c>
      <c r="Q13" s="63">
        <f>15*0.25</f>
        <v>3.75</v>
      </c>
      <c r="R13" s="65">
        <v>0.25</v>
      </c>
      <c r="S13" s="63"/>
      <c r="T13" s="64"/>
      <c r="V13" s="62" t="s">
        <v>170</v>
      </c>
      <c r="W13" s="63" t="s">
        <v>179</v>
      </c>
      <c r="X13" s="63">
        <f>15*0.25</f>
        <v>3.75</v>
      </c>
      <c r="Y13" s="65">
        <v>0.25</v>
      </c>
      <c r="Z13" s="63"/>
      <c r="AA13" s="64"/>
    </row>
    <row r="14" spans="1:27" s="61" customFormat="1" x14ac:dyDescent="0.25">
      <c r="A14" s="62"/>
      <c r="B14" s="63"/>
      <c r="C14" s="63"/>
      <c r="D14" s="65"/>
      <c r="E14" s="63"/>
      <c r="F14" s="64"/>
      <c r="H14" s="62"/>
      <c r="I14" s="63"/>
      <c r="J14" s="63"/>
      <c r="K14" s="65"/>
      <c r="L14" s="63"/>
      <c r="M14" s="64"/>
      <c r="O14" s="62"/>
      <c r="P14" s="63"/>
      <c r="Q14" s="63"/>
      <c r="R14" s="65"/>
      <c r="S14" s="63"/>
      <c r="T14" s="64"/>
      <c r="V14" s="62"/>
      <c r="W14" s="63"/>
      <c r="X14" s="63"/>
      <c r="Y14" s="65"/>
      <c r="Z14" s="63"/>
      <c r="AA14" s="64"/>
    </row>
    <row r="15" spans="1:27" x14ac:dyDescent="0.25">
      <c r="A15" s="62"/>
      <c r="B15" s="63"/>
      <c r="C15" s="63"/>
      <c r="D15" s="65">
        <v>0.2</v>
      </c>
      <c r="E15" s="65">
        <v>1</v>
      </c>
      <c r="F15" s="73">
        <v>0.5</v>
      </c>
      <c r="H15" s="62"/>
      <c r="I15" s="63"/>
      <c r="J15" s="63"/>
      <c r="K15" s="65">
        <v>0.2</v>
      </c>
      <c r="L15" s="65">
        <v>1</v>
      </c>
      <c r="M15" s="73">
        <v>0.5</v>
      </c>
      <c r="O15" s="62"/>
      <c r="P15" s="63"/>
      <c r="Q15" s="63"/>
      <c r="R15" s="65">
        <v>0.2</v>
      </c>
      <c r="S15" s="65">
        <v>1</v>
      </c>
      <c r="T15" s="73">
        <v>0.5</v>
      </c>
      <c r="V15" s="62"/>
      <c r="W15" s="63"/>
      <c r="X15" s="63"/>
      <c r="Y15" s="65">
        <v>0.2</v>
      </c>
      <c r="Z15" s="65">
        <v>1</v>
      </c>
      <c r="AA15" s="73">
        <v>0.5</v>
      </c>
    </row>
    <row r="16" spans="1:27" x14ac:dyDescent="0.25">
      <c r="A16" s="62" t="s">
        <v>171</v>
      </c>
      <c r="B16" s="63">
        <v>200</v>
      </c>
      <c r="C16" s="63"/>
      <c r="D16" s="63" t="s">
        <v>176</v>
      </c>
      <c r="E16" s="63" t="s">
        <v>176</v>
      </c>
      <c r="F16" s="64" t="s">
        <v>176</v>
      </c>
      <c r="H16" s="62" t="s">
        <v>171</v>
      </c>
      <c r="I16" s="63">
        <v>300</v>
      </c>
      <c r="J16" s="63" t="s">
        <v>241</v>
      </c>
      <c r="K16" s="63" t="s">
        <v>176</v>
      </c>
      <c r="L16" s="63" t="s">
        <v>176</v>
      </c>
      <c r="M16" s="64"/>
      <c r="O16" s="62" t="s">
        <v>171</v>
      </c>
      <c r="P16" s="63">
        <v>300</v>
      </c>
      <c r="Q16" s="63" t="s">
        <v>241</v>
      </c>
      <c r="R16" s="63" t="s">
        <v>176</v>
      </c>
      <c r="S16" s="63" t="s">
        <v>176</v>
      </c>
      <c r="T16" s="64" t="s">
        <v>176</v>
      </c>
      <c r="V16" s="62" t="s">
        <v>171</v>
      </c>
      <c r="W16" s="63">
        <v>300</v>
      </c>
      <c r="X16" s="63" t="s">
        <v>241</v>
      </c>
      <c r="Y16" s="63" t="s">
        <v>176</v>
      </c>
      <c r="Z16" s="63" t="s">
        <v>176</v>
      </c>
      <c r="AA16" s="64" t="s">
        <v>176</v>
      </c>
    </row>
    <row r="17" spans="1:27" x14ac:dyDescent="0.25">
      <c r="A17" s="62" t="s">
        <v>227</v>
      </c>
      <c r="B17" s="63" t="s">
        <v>172</v>
      </c>
      <c r="C17" s="63">
        <v>0.2</v>
      </c>
      <c r="D17" s="63">
        <f t="shared" ref="D17:D22" si="0">(C17^2*$B$11)+$B$6*2</f>
        <v>3.1600000000000003E-2</v>
      </c>
      <c r="E17" s="63">
        <f>1^2*B11+B8*2</f>
        <v>0.31000000000000005</v>
      </c>
      <c r="F17" s="64">
        <f>0.5^2*B11+B6*2</f>
        <v>9.2500000000000013E-2</v>
      </c>
      <c r="H17" s="62" t="s">
        <v>235</v>
      </c>
      <c r="I17" s="63" t="s">
        <v>236</v>
      </c>
      <c r="J17" s="63">
        <v>0.2</v>
      </c>
      <c r="K17" s="63">
        <f t="shared" ref="K17:K19" si="1">(J17^2*$I$11)+$I$6*2</f>
        <v>3.1600000000000003E-2</v>
      </c>
      <c r="L17" s="63">
        <f>I11+I8*2</f>
        <v>0.31000000000000005</v>
      </c>
      <c r="M17" s="64">
        <f>0.5^2*$I$11+$I$6*2</f>
        <v>9.2500000000000013E-2</v>
      </c>
      <c r="O17" s="62" t="s">
        <v>245</v>
      </c>
      <c r="P17" s="63" t="s">
        <v>174</v>
      </c>
      <c r="Q17" s="63">
        <v>0.2</v>
      </c>
      <c r="R17" s="63">
        <f>(Q17^2*$P$11)+$P$6*2</f>
        <v>3.1600000000000003E-2</v>
      </c>
      <c r="S17" s="63">
        <f>P11+P8*2</f>
        <v>0.31000000000000005</v>
      </c>
      <c r="T17" s="64">
        <f>0.5^2*P11+P6*2</f>
        <v>9.2500000000000013E-2</v>
      </c>
      <c r="V17" s="62" t="s">
        <v>257</v>
      </c>
      <c r="W17" s="63" t="s">
        <v>254</v>
      </c>
      <c r="X17" s="63">
        <v>0.2</v>
      </c>
      <c r="Y17" s="63">
        <f>(X17^2*$W$11)+$W$6*2</f>
        <v>3.1600000000000003E-2</v>
      </c>
      <c r="Z17" s="63">
        <f>W11+W8*2</f>
        <v>0.31000000000000005</v>
      </c>
      <c r="AA17" s="64">
        <f>0.5^2*W11+W6*2</f>
        <v>9.2500000000000013E-2</v>
      </c>
    </row>
    <row r="18" spans="1:27" x14ac:dyDescent="0.25">
      <c r="A18" s="62" t="s">
        <v>227</v>
      </c>
      <c r="B18" s="63" t="s">
        <v>173</v>
      </c>
      <c r="C18" s="63">
        <v>1</v>
      </c>
      <c r="D18" s="63">
        <f t="shared" si="0"/>
        <v>0.31000000000000005</v>
      </c>
      <c r="E18" s="63">
        <f>5^2*B11+B8*2</f>
        <v>7.2700000000000005</v>
      </c>
      <c r="F18" s="64">
        <f>2.5^2*$B$11+$B$6*2</f>
        <v>1.8325000000000002</v>
      </c>
      <c r="H18" s="62" t="s">
        <v>235</v>
      </c>
      <c r="I18" s="63" t="s">
        <v>237</v>
      </c>
      <c r="J18" s="63">
        <v>1</v>
      </c>
      <c r="K18" s="63">
        <f t="shared" si="1"/>
        <v>0.31000000000000005</v>
      </c>
      <c r="L18" s="63">
        <f>25*I11+I8*2</f>
        <v>7.2700000000000005</v>
      </c>
      <c r="M18" s="64">
        <f>2.5^2*$I$11+$I$6*2</f>
        <v>1.8325000000000002</v>
      </c>
      <c r="O18" s="62" t="s">
        <v>245</v>
      </c>
      <c r="P18" s="63" t="s">
        <v>175</v>
      </c>
      <c r="Q18" s="63">
        <v>1</v>
      </c>
      <c r="R18" s="63">
        <f t="shared" ref="R18:R22" si="2">(Q18^2*$P$11)+$P$6*2</f>
        <v>0.31000000000000005</v>
      </c>
      <c r="S18" s="63">
        <f>25*P11+P8*2</f>
        <v>7.2700000000000005</v>
      </c>
      <c r="T18" s="64">
        <f>2.5^2*P11+P6*2</f>
        <v>1.8325000000000002</v>
      </c>
      <c r="V18" s="62" t="s">
        <v>257</v>
      </c>
      <c r="W18" s="63" t="s">
        <v>178</v>
      </c>
      <c r="X18" s="63">
        <v>1</v>
      </c>
      <c r="Y18" s="63">
        <f t="shared" ref="Y18:Y22" si="3">(X18^2*$W$11)+$W$6*2</f>
        <v>0.31000000000000005</v>
      </c>
      <c r="Z18" s="63">
        <f>25*W11+W8*2</f>
        <v>7.2700000000000005</v>
      </c>
      <c r="AA18" s="64">
        <f>2.5^2*W11+W6*2</f>
        <v>1.8325000000000002</v>
      </c>
    </row>
    <row r="19" spans="1:27" x14ac:dyDescent="0.25">
      <c r="A19" s="62" t="s">
        <v>228</v>
      </c>
      <c r="B19" s="63" t="s">
        <v>226</v>
      </c>
      <c r="C19" s="63">
        <v>0.4</v>
      </c>
      <c r="D19" s="63">
        <f t="shared" si="0"/>
        <v>6.6400000000000015E-2</v>
      </c>
      <c r="E19" s="63">
        <f>4*B11+0.01*2</f>
        <v>1.1800000000000002</v>
      </c>
      <c r="F19" s="64">
        <f>1.5^2*$B$11+$B$6*2</f>
        <v>0.6725000000000001</v>
      </c>
      <c r="H19" s="62" t="s">
        <v>240</v>
      </c>
      <c r="I19" s="63" t="s">
        <v>238</v>
      </c>
      <c r="J19" s="63">
        <v>0.4</v>
      </c>
      <c r="K19" s="63">
        <f t="shared" si="1"/>
        <v>6.6400000000000015E-2</v>
      </c>
      <c r="L19" s="63">
        <f>4*I11+0.01*2</f>
        <v>1.1800000000000002</v>
      </c>
      <c r="M19" s="64">
        <f>1^2*$I$11+$I$6*2</f>
        <v>0.31000000000000005</v>
      </c>
      <c r="O19" s="62" t="s">
        <v>246</v>
      </c>
      <c r="P19" s="63" t="s">
        <v>243</v>
      </c>
      <c r="Q19" s="63">
        <v>0.4</v>
      </c>
      <c r="R19" s="63">
        <f t="shared" si="2"/>
        <v>6.6400000000000015E-2</v>
      </c>
      <c r="S19" s="63">
        <f>4*P11+0.01*2</f>
        <v>1.1800000000000002</v>
      </c>
      <c r="T19" s="64">
        <f>1^2*P11+P6*2</f>
        <v>0.31000000000000005</v>
      </c>
      <c r="V19" s="62" t="s">
        <v>258</v>
      </c>
      <c r="W19" s="63" t="s">
        <v>255</v>
      </c>
      <c r="X19" s="63">
        <v>0.4</v>
      </c>
      <c r="Y19" s="63">
        <f t="shared" si="3"/>
        <v>6.6400000000000015E-2</v>
      </c>
      <c r="Z19" s="63">
        <f>4*W11+0.01*2</f>
        <v>1.1800000000000002</v>
      </c>
      <c r="AA19" s="64">
        <f>1^2*W11+W6*2</f>
        <v>0.31000000000000005</v>
      </c>
    </row>
    <row r="20" spans="1:27" x14ac:dyDescent="0.25">
      <c r="A20" s="62" t="s">
        <v>228</v>
      </c>
      <c r="B20" s="63" t="s">
        <v>229</v>
      </c>
      <c r="C20" s="63">
        <v>2</v>
      </c>
      <c r="D20" s="63">
        <f t="shared" si="0"/>
        <v>1.1800000000000002</v>
      </c>
      <c r="E20" s="63">
        <f>100*B11+0.01*2</f>
        <v>29.020000000000003</v>
      </c>
      <c r="F20" s="64">
        <f>5^2*$B$11+$B$6*2</f>
        <v>7.2700000000000005</v>
      </c>
      <c r="H20" s="62" t="s">
        <v>240</v>
      </c>
      <c r="I20" s="63" t="s">
        <v>239</v>
      </c>
      <c r="J20" s="63">
        <v>2</v>
      </c>
      <c r="K20" s="63">
        <f>(J20^2*$I$11)+$I$6*2</f>
        <v>1.1800000000000002</v>
      </c>
      <c r="L20" s="63">
        <f>100*I11+0.01*2</f>
        <v>29.020000000000003</v>
      </c>
      <c r="M20" s="64">
        <f>5^2*$I$11+$I$6*2</f>
        <v>7.2700000000000005</v>
      </c>
      <c r="O20" s="62" t="s">
        <v>246</v>
      </c>
      <c r="P20" s="63" t="s">
        <v>244</v>
      </c>
      <c r="Q20" s="63">
        <v>2</v>
      </c>
      <c r="R20" s="63">
        <f t="shared" si="2"/>
        <v>1.1800000000000002</v>
      </c>
      <c r="S20" s="63">
        <f>100*P11+0.01*2</f>
        <v>29.020000000000003</v>
      </c>
      <c r="T20" s="64">
        <f>5^2*P11+P6*2</f>
        <v>7.2700000000000005</v>
      </c>
      <c r="V20" s="62" t="s">
        <v>258</v>
      </c>
      <c r="W20" s="63" t="s">
        <v>256</v>
      </c>
      <c r="X20" s="63">
        <v>2</v>
      </c>
      <c r="Y20" s="63">
        <f t="shared" si="3"/>
        <v>1.1800000000000002</v>
      </c>
      <c r="Z20" s="63">
        <f>100*W11+0.01*2</f>
        <v>29.020000000000003</v>
      </c>
      <c r="AA20" s="64">
        <f>5^2*W11+W6*2</f>
        <v>7.2700000000000005</v>
      </c>
    </row>
    <row r="21" spans="1:27" x14ac:dyDescent="0.25">
      <c r="A21" s="62" t="s">
        <v>246</v>
      </c>
      <c r="B21" s="63" t="s">
        <v>244</v>
      </c>
      <c r="C21" s="72">
        <v>2</v>
      </c>
      <c r="D21" s="72">
        <f t="shared" si="0"/>
        <v>1.1800000000000002</v>
      </c>
      <c r="E21" s="63">
        <f>100*B11+0.01*2</f>
        <v>29.020000000000003</v>
      </c>
      <c r="F21" s="64">
        <f>5^2*$B$11+$B$6*2</f>
        <v>7.2700000000000005</v>
      </c>
      <c r="H21" s="62" t="s">
        <v>228</v>
      </c>
      <c r="I21" s="63" t="s">
        <v>238</v>
      </c>
      <c r="J21" s="63">
        <v>0.26600000000000001</v>
      </c>
      <c r="K21" s="63">
        <f t="shared" ref="K21:K22" si="4">(J21^2*$I$11)+$I$6*2</f>
        <v>4.0519240000000012E-2</v>
      </c>
      <c r="L21" s="63">
        <f>(1.33^2)*I11+I6*2</f>
        <v>0.53298100000000015</v>
      </c>
      <c r="M21" s="64">
        <f>0.66^2*$I$11+$I$6*2</f>
        <v>0.14632400000000001</v>
      </c>
      <c r="O21" s="62" t="s">
        <v>247</v>
      </c>
      <c r="P21" s="63" t="s">
        <v>269</v>
      </c>
      <c r="Q21" s="63">
        <v>0.3</v>
      </c>
      <c r="R21" s="63">
        <f t="shared" si="2"/>
        <v>4.6100000000000002E-2</v>
      </c>
      <c r="S21" s="63">
        <f>(1.33^2)*P11+P6*2</f>
        <v>0.53298100000000015</v>
      </c>
      <c r="T21" s="64">
        <f>0.75^2*P11+P6*2</f>
        <v>0.18312500000000001</v>
      </c>
      <c r="V21" s="62" t="s">
        <v>259</v>
      </c>
      <c r="W21" s="63" t="s">
        <v>255</v>
      </c>
      <c r="X21" s="63">
        <v>0.3</v>
      </c>
      <c r="Y21" s="63">
        <f t="shared" si="3"/>
        <v>4.6100000000000002E-2</v>
      </c>
      <c r="Z21" s="63">
        <f>(1.33^2)*W11+W6*2</f>
        <v>0.53298100000000015</v>
      </c>
      <c r="AA21" s="64">
        <f>0.75^2*W11+W6*2</f>
        <v>0.18312500000000001</v>
      </c>
    </row>
    <row r="22" spans="1:27" ht="15.75" thickBot="1" x14ac:dyDescent="0.3">
      <c r="A22" s="75" t="s">
        <v>270</v>
      </c>
      <c r="B22" s="76" t="s">
        <v>266</v>
      </c>
      <c r="C22" s="76">
        <v>1.5</v>
      </c>
      <c r="D22" s="76">
        <f t="shared" si="0"/>
        <v>0.6725000000000001</v>
      </c>
      <c r="E22" s="76">
        <f>7.5^2*B11+B6*2</f>
        <v>16.332500000000003</v>
      </c>
      <c r="F22" s="77">
        <f>3.75^2*B11+B6*2</f>
        <v>4.0981250000000005</v>
      </c>
      <c r="H22" s="75" t="s">
        <v>268</v>
      </c>
      <c r="I22" s="76" t="s">
        <v>239</v>
      </c>
      <c r="J22" s="76">
        <v>1.5</v>
      </c>
      <c r="K22" s="76">
        <f t="shared" si="4"/>
        <v>0.6725000000000001</v>
      </c>
      <c r="L22" s="76">
        <f>(7.5^2)*I11+I6*2</f>
        <v>16.332500000000003</v>
      </c>
      <c r="M22" s="77">
        <f>3.75^2*I11+I6*2</f>
        <v>4.0981250000000005</v>
      </c>
      <c r="O22" s="75" t="s">
        <v>247</v>
      </c>
      <c r="P22" s="76" t="s">
        <v>267</v>
      </c>
      <c r="Q22" s="76">
        <v>1.5</v>
      </c>
      <c r="R22" s="76">
        <f t="shared" si="2"/>
        <v>0.6725000000000001</v>
      </c>
      <c r="S22" s="76">
        <f>(7.5^2)*P11+P6*2</f>
        <v>16.332500000000003</v>
      </c>
      <c r="T22" s="77">
        <f>3.75^2*P11+P6*2</f>
        <v>4.0981250000000005</v>
      </c>
      <c r="V22" s="75" t="s">
        <v>259</v>
      </c>
      <c r="W22" s="76" t="s">
        <v>256</v>
      </c>
      <c r="X22" s="76">
        <v>1.5</v>
      </c>
      <c r="Y22" s="76">
        <f t="shared" si="3"/>
        <v>0.6725000000000001</v>
      </c>
      <c r="Z22" s="76">
        <f>(6.65^2)*W11+W6*2</f>
        <v>12.844525000000003</v>
      </c>
      <c r="AA22" s="77">
        <f>3.75^2*W11+W6*2</f>
        <v>4.0981250000000005</v>
      </c>
    </row>
    <row r="23" spans="1:27" x14ac:dyDescent="0.25">
      <c r="D23" s="63"/>
      <c r="O23" s="61"/>
      <c r="P23" s="61"/>
      <c r="Q23" s="61"/>
      <c r="R23" s="61"/>
      <c r="S23" s="61"/>
      <c r="T23" s="61"/>
    </row>
    <row r="24" spans="1:27" x14ac:dyDescent="0.25">
      <c r="B24" s="61"/>
      <c r="D24" s="72"/>
      <c r="O24" s="61"/>
      <c r="P24" s="61"/>
      <c r="Q24" s="61"/>
      <c r="R24" s="61"/>
      <c r="S24" s="61"/>
      <c r="T24" s="61"/>
    </row>
    <row r="25" spans="1:27" x14ac:dyDescent="0.25">
      <c r="I25" s="61"/>
      <c r="S25">
        <f>7.5/2</f>
        <v>3.75</v>
      </c>
    </row>
    <row r="27" spans="1:27" x14ac:dyDescent="0.25">
      <c r="F27" s="74"/>
    </row>
  </sheetData>
  <mergeCells count="4">
    <mergeCell ref="A2:F2"/>
    <mergeCell ref="H2:M2"/>
    <mergeCell ref="O2:T2"/>
    <mergeCell ref="V2:AA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G22"/>
  <sheetViews>
    <sheetView workbookViewId="0">
      <selection activeCell="F32" sqref="F32"/>
    </sheetView>
  </sheetViews>
  <sheetFormatPr baseColWidth="10" defaultRowHeight="15" x14ac:dyDescent="0.25"/>
  <cols>
    <col min="2" max="2" width="37.140625" customWidth="1"/>
    <col min="3" max="3" width="14.140625" customWidth="1"/>
  </cols>
  <sheetData>
    <row r="1" spans="2:7" ht="15.75" thickBot="1" x14ac:dyDescent="0.3"/>
    <row r="2" spans="2:7" ht="15.75" thickBot="1" x14ac:dyDescent="0.3">
      <c r="B2" s="102" t="s">
        <v>271</v>
      </c>
      <c r="C2" s="103"/>
      <c r="D2" s="103"/>
      <c r="E2" s="103"/>
      <c r="F2" s="103"/>
      <c r="G2" s="104"/>
    </row>
    <row r="3" spans="2:7" x14ac:dyDescent="0.25">
      <c r="B3" s="69"/>
      <c r="C3" s="70"/>
      <c r="D3" s="70" t="s">
        <v>160</v>
      </c>
      <c r="E3" s="70" t="s">
        <v>168</v>
      </c>
      <c r="F3" s="70"/>
      <c r="G3" s="71"/>
    </row>
    <row r="4" spans="2:7" x14ac:dyDescent="0.25">
      <c r="B4" s="62" t="s">
        <v>156</v>
      </c>
      <c r="C4" s="63">
        <v>500</v>
      </c>
      <c r="D4" s="63" t="s">
        <v>161</v>
      </c>
      <c r="E4" s="63"/>
      <c r="F4" s="63"/>
      <c r="G4" s="64"/>
    </row>
    <row r="5" spans="2:7" x14ac:dyDescent="0.25">
      <c r="B5" s="62" t="s">
        <v>157</v>
      </c>
      <c r="C5" s="63">
        <v>100</v>
      </c>
      <c r="D5" s="63" t="s">
        <v>162</v>
      </c>
      <c r="E5" s="63"/>
      <c r="F5" s="63"/>
      <c r="G5" s="64"/>
    </row>
    <row r="6" spans="2:7" x14ac:dyDescent="0.25">
      <c r="B6" s="62" t="s">
        <v>158</v>
      </c>
      <c r="C6" s="63">
        <v>0.01</v>
      </c>
      <c r="D6" s="63" t="s">
        <v>163</v>
      </c>
      <c r="E6" s="63"/>
      <c r="F6" s="63"/>
      <c r="G6" s="64"/>
    </row>
    <row r="7" spans="2:7" x14ac:dyDescent="0.25">
      <c r="B7" s="62" t="s">
        <v>159</v>
      </c>
      <c r="C7" s="63">
        <v>2.6</v>
      </c>
      <c r="D7" s="63" t="s">
        <v>164</v>
      </c>
      <c r="E7" s="63"/>
      <c r="F7" s="63"/>
      <c r="G7" s="64"/>
    </row>
    <row r="8" spans="2:7" x14ac:dyDescent="0.25">
      <c r="B8" s="62" t="s">
        <v>165</v>
      </c>
      <c r="C8" s="63">
        <v>0.01</v>
      </c>
      <c r="D8" s="63" t="s">
        <v>166</v>
      </c>
      <c r="E8" s="63"/>
      <c r="F8" s="63"/>
      <c r="G8" s="64"/>
    </row>
    <row r="9" spans="2:7" x14ac:dyDescent="0.25">
      <c r="B9" s="62"/>
      <c r="C9" s="63"/>
      <c r="D9" s="63"/>
      <c r="E9" s="63"/>
      <c r="F9" s="63"/>
      <c r="G9" s="64"/>
    </row>
    <row r="10" spans="2:7" x14ac:dyDescent="0.25">
      <c r="B10" s="62"/>
      <c r="C10" s="63"/>
      <c r="D10" s="63"/>
      <c r="E10" s="63"/>
      <c r="F10" s="63"/>
      <c r="G10" s="64"/>
    </row>
    <row r="11" spans="2:7" x14ac:dyDescent="0.25">
      <c r="B11" s="62" t="s">
        <v>167</v>
      </c>
      <c r="C11" s="63">
        <f>C5*(C7/1000)+C8*3</f>
        <v>0.29000000000000004</v>
      </c>
      <c r="D11" s="65"/>
      <c r="E11" s="63"/>
      <c r="F11" s="63"/>
      <c r="G11" s="64"/>
    </row>
    <row r="12" spans="2:7" x14ac:dyDescent="0.25">
      <c r="B12" s="62" t="s">
        <v>169</v>
      </c>
      <c r="C12" s="63" t="s">
        <v>180</v>
      </c>
      <c r="D12" s="63">
        <f>15*0.25</f>
        <v>3.75</v>
      </c>
      <c r="E12" s="65">
        <v>0.25</v>
      </c>
      <c r="F12" s="63"/>
      <c r="G12" s="64"/>
    </row>
    <row r="13" spans="2:7" x14ac:dyDescent="0.25">
      <c r="B13" s="62" t="s">
        <v>170</v>
      </c>
      <c r="C13" s="63" t="s">
        <v>179</v>
      </c>
      <c r="D13" s="63">
        <f>15*0.25</f>
        <v>3.75</v>
      </c>
      <c r="E13" s="65">
        <v>0.25</v>
      </c>
      <c r="F13" s="63"/>
      <c r="G13" s="64"/>
    </row>
    <row r="14" spans="2:7" x14ac:dyDescent="0.25">
      <c r="B14" s="62"/>
      <c r="C14" s="63"/>
      <c r="D14" s="63"/>
      <c r="E14" s="65"/>
      <c r="F14" s="63"/>
      <c r="G14" s="64"/>
    </row>
    <row r="15" spans="2:7" x14ac:dyDescent="0.25">
      <c r="B15" s="62"/>
      <c r="C15" s="63"/>
      <c r="D15" s="63"/>
      <c r="E15" s="65">
        <v>0.2</v>
      </c>
      <c r="F15" s="65">
        <v>1</v>
      </c>
      <c r="G15" s="73">
        <v>0.5</v>
      </c>
    </row>
    <row r="16" spans="2:7" x14ac:dyDescent="0.25">
      <c r="B16" s="62" t="s">
        <v>171</v>
      </c>
      <c r="C16" s="63">
        <v>300</v>
      </c>
      <c r="D16" s="63" t="s">
        <v>241</v>
      </c>
      <c r="E16" s="63" t="s">
        <v>176</v>
      </c>
      <c r="F16" s="63" t="s">
        <v>176</v>
      </c>
      <c r="G16" s="64" t="s">
        <v>272</v>
      </c>
    </row>
    <row r="17" spans="2:7" x14ac:dyDescent="0.25">
      <c r="B17" s="62" t="s">
        <v>260</v>
      </c>
      <c r="C17" s="63" t="s">
        <v>262</v>
      </c>
      <c r="D17" s="63">
        <v>0.2</v>
      </c>
      <c r="E17" s="63">
        <f>(D17^2*$C$11)+$C$6*2</f>
        <v>3.1600000000000003E-2</v>
      </c>
      <c r="F17" s="63">
        <f>C11+C8*2</f>
        <v>0.31000000000000005</v>
      </c>
      <c r="G17" s="64"/>
    </row>
    <row r="18" spans="2:7" x14ac:dyDescent="0.25">
      <c r="B18" s="62" t="s">
        <v>260</v>
      </c>
      <c r="C18" s="63" t="s">
        <v>263</v>
      </c>
      <c r="D18" s="63">
        <v>1</v>
      </c>
      <c r="E18" s="63">
        <f t="shared" ref="E18:E22" si="0">(D18^2*$C$11)+$C$6*2</f>
        <v>0.31000000000000005</v>
      </c>
      <c r="F18" s="63">
        <f>25*C11+C8*2</f>
        <v>7.2700000000000005</v>
      </c>
      <c r="G18" s="64"/>
    </row>
    <row r="19" spans="2:7" x14ac:dyDescent="0.25">
      <c r="B19" s="62" t="s">
        <v>261</v>
      </c>
      <c r="C19" s="63" t="s">
        <v>264</v>
      </c>
      <c r="D19" s="63">
        <v>0.4</v>
      </c>
      <c r="E19" s="63">
        <f t="shared" si="0"/>
        <v>6.6400000000000015E-2</v>
      </c>
      <c r="F19" s="63">
        <f>4*C11+0.01*2</f>
        <v>1.1800000000000002</v>
      </c>
      <c r="G19" s="64"/>
    </row>
    <row r="20" spans="2:7" x14ac:dyDescent="0.25">
      <c r="B20" s="62" t="s">
        <v>261</v>
      </c>
      <c r="C20" s="63" t="s">
        <v>265</v>
      </c>
      <c r="D20" s="63">
        <v>2</v>
      </c>
      <c r="E20" s="63">
        <f t="shared" si="0"/>
        <v>1.1800000000000002</v>
      </c>
      <c r="F20" s="63">
        <f>100*C11+0.01*2</f>
        <v>29.020000000000003</v>
      </c>
      <c r="G20" s="64"/>
    </row>
    <row r="21" spans="2:7" x14ac:dyDescent="0.25">
      <c r="B21" s="62" t="s">
        <v>247</v>
      </c>
      <c r="C21" s="63" t="s">
        <v>243</v>
      </c>
      <c r="D21" s="63">
        <v>0.3</v>
      </c>
      <c r="E21" s="63">
        <f t="shared" si="0"/>
        <v>4.6100000000000002E-2</v>
      </c>
      <c r="F21" s="63">
        <f>(1.33^2)*C11+C6*2</f>
        <v>0.53298100000000015</v>
      </c>
      <c r="G21" s="64"/>
    </row>
    <row r="22" spans="2:7" ht="15.75" thickBot="1" x14ac:dyDescent="0.3">
      <c r="B22" s="66" t="s">
        <v>247</v>
      </c>
      <c r="C22" s="67" t="s">
        <v>244</v>
      </c>
      <c r="D22" s="67">
        <v>1.5</v>
      </c>
      <c r="E22" s="67">
        <f t="shared" si="0"/>
        <v>0.6725000000000001</v>
      </c>
      <c r="F22" s="67">
        <f>(6.65^2)*C11+C6*2</f>
        <v>12.844525000000003</v>
      </c>
      <c r="G22" s="68"/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Caracteristicas CT´s</vt:lpstr>
      <vt:lpstr>Caracteristicas PT´s</vt:lpstr>
      <vt:lpstr>Cálculo CT´s 115 KV</vt:lpstr>
      <vt:lpstr>Cálculo CT´s 230 kV</vt:lpstr>
    </vt:vector>
  </TitlesOfParts>
  <Company>Endesa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co1053326704</dc:creator>
  <cp:lastModifiedBy>Luque Gonzalez, Rafael Angelo, Enel Colombia Externo</cp:lastModifiedBy>
  <dcterms:created xsi:type="dcterms:W3CDTF">2014-10-27T14:58:13Z</dcterms:created>
  <dcterms:modified xsi:type="dcterms:W3CDTF">2016-10-18T19:49:29Z</dcterms:modified>
</cp:coreProperties>
</file>