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nelcom-my.sharepoint.com/personal/cristian_restrepo_enel_com/Documents/Desktop/ABASTECIMIENTO/03-PROCESOS LICITATORIOS MERCADO REGULADO/2026/CP-ENDC2026-003/CURVAS/"/>
    </mc:Choice>
  </mc:AlternateContent>
  <xr:revisionPtr revIDLastSave="442" documentId="13_ncr:1_{B08A3EB4-F4B4-4153-A197-F9FA797B4BDB}" xr6:coauthVersionLast="47" xr6:coauthVersionMax="47" xr10:uidLastSave="{C23FE544-FBE1-4F93-A03D-81F464BE3D28}"/>
  <bookViews>
    <workbookView xWindow="-120" yWindow="-120" windowWidth="24240" windowHeight="13020" tabRatio="672" firstSheet="4" activeTab="7" xr2:uid="{00000000-000D-0000-FFFF-FFFF00000000}"/>
  </bookViews>
  <sheets>
    <sheet name="Formato Resumen 21" sheetId="13" state="hidden" r:id="rId1"/>
    <sheet name="Formato Resumen 22" sheetId="21" state="hidden" r:id="rId2"/>
    <sheet name="Formato Resumen 24" sheetId="22" state="hidden" r:id="rId3"/>
    <sheet name="Formato Resumen 25" sheetId="20" state="hidden" r:id="rId4"/>
    <sheet name="Formato Resumen 26" sheetId="23" r:id="rId5"/>
    <sheet name="Formato Propuesta año 2021" sheetId="14" state="hidden" r:id="rId6"/>
    <sheet name="Formato Resumen 27" sheetId="26" r:id="rId7"/>
    <sheet name="Formato Resumen 28" sheetId="25" r:id="rId8"/>
    <sheet name="Formato Resumen 36" sheetId="35" state="hidden" r:id="rId9"/>
    <sheet name="Formato Resumen 37" sheetId="46" state="hidden" r:id="rId10"/>
    <sheet name="Formato Propuesta año 2022" sheetId="15" state="hidden" r:id="rId11"/>
    <sheet name="Formato Resumen 38" sheetId="48" state="hidden" r:id="rId12"/>
    <sheet name="Formato Propuesta año 2024" sheetId="17" state="hidden" r:id="rId13"/>
    <sheet name="Formato Resumen 39" sheetId="50" state="hidden" r:id="rId14"/>
    <sheet name="Formato Propuesta año 2025" sheetId="18" state="hidden" r:id="rId15"/>
    <sheet name="Formato Propuesta año 2026" sheetId="24" r:id="rId16"/>
    <sheet name="Formato Propuesta año 2027" sheetId="36" r:id="rId17"/>
    <sheet name="Formato Propuesta año 2028" sheetId="37" r:id="rId18"/>
    <sheet name="Formato Propuesta año 2036" sheetId="45" state="hidden" r:id="rId19"/>
    <sheet name="Formato Propuesta año 2037" sheetId="47" state="hidden" r:id="rId20"/>
    <sheet name="Formato Propuesta año 2038" sheetId="49" state="hidden" r:id="rId21"/>
    <sheet name="Formato Propuesta año 2039" sheetId="51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_xlnm._FilterDatabase" localSheetId="5" hidden="1">'Formato Propuesta año 2021'!$A$10:$AC$58</definedName>
    <definedName name="_xlnm._FilterDatabase" localSheetId="10" hidden="1">'Formato Propuesta año 2022'!$A$63:$AC$111</definedName>
    <definedName name="_xlnm._FilterDatabase" localSheetId="12" hidden="1">'Formato Propuesta año 2024'!$A$63:$AC$111</definedName>
    <definedName name="_xlnm._FilterDatabase" localSheetId="14" hidden="1">'Formato Propuesta año 2025'!$A$63:$AC$111</definedName>
    <definedName name="_xlnm._FilterDatabase" localSheetId="18" hidden="1">'Formato Propuesta año 2036'!$A$63:$AC$111</definedName>
    <definedName name="_xlnm._FilterDatabase" localSheetId="19" hidden="1">'Formato Propuesta año 2037'!$A$63:$AC$111</definedName>
    <definedName name="_xlnm._FilterDatabase" localSheetId="20" hidden="1">'Formato Propuesta año 2038'!$A$63:$AC$111</definedName>
    <definedName name="_xlnm._FilterDatabase" localSheetId="21" hidden="1">'Formato Propuesta año 2039'!$A$63:$AC$111</definedName>
    <definedName name="_Toc265128550" localSheetId="5">'Formato Propuesta año 2021'!$A$1</definedName>
    <definedName name="Z_5E23C26A_5DA4_4377_864E_D3BECE131DEC_.wvu.PrintArea" localSheetId="5" hidden="1">'Formato Propuesta año 2021'!$B$3:$J$25</definedName>
    <definedName name="Z_5E23C26A_5DA4_4377_864E_D3BECE131DEC_.wvu.PrintArea" localSheetId="10" hidden="1">'Formato Propuesta año 2022'!$B$3:$J$25</definedName>
    <definedName name="Z_5E23C26A_5DA4_4377_864E_D3BECE131DEC_.wvu.PrintArea" localSheetId="12" hidden="1">'Formato Propuesta año 2024'!$B$3:$J$25</definedName>
    <definedName name="Z_5E23C26A_5DA4_4377_864E_D3BECE131DEC_.wvu.PrintArea" localSheetId="14" hidden="1">'Formato Propuesta año 2025'!$B$3:$J$25</definedName>
    <definedName name="Z_5E23C26A_5DA4_4377_864E_D3BECE131DEC_.wvu.PrintArea" localSheetId="15" hidden="1">'Formato Propuesta año 2026'!$B$3:$J$25</definedName>
    <definedName name="Z_5E23C26A_5DA4_4377_864E_D3BECE131DEC_.wvu.PrintArea" localSheetId="16" hidden="1">'Formato Propuesta año 2027'!$B$3:$J$25</definedName>
    <definedName name="Z_5E23C26A_5DA4_4377_864E_D3BECE131DEC_.wvu.PrintArea" localSheetId="17" hidden="1">'Formato Propuesta año 2028'!$B$3:$J$25</definedName>
    <definedName name="Z_5E23C26A_5DA4_4377_864E_D3BECE131DEC_.wvu.PrintArea" localSheetId="18" hidden="1">'Formato Propuesta año 2036'!$B$3:$J$25</definedName>
    <definedName name="Z_5E23C26A_5DA4_4377_864E_D3BECE131DEC_.wvu.PrintArea" localSheetId="19" hidden="1">'Formato Propuesta año 2037'!$B$3:$J$25</definedName>
    <definedName name="Z_5E23C26A_5DA4_4377_864E_D3BECE131DEC_.wvu.PrintArea" localSheetId="20" hidden="1">'Formato Propuesta año 2038'!$B$3:$J$25</definedName>
    <definedName name="Z_5E23C26A_5DA4_4377_864E_D3BECE131DEC_.wvu.PrintArea" localSheetId="21" hidden="1">'Formato Propuesta año 2039'!$B$3:$J$25</definedName>
    <definedName name="Z_5E23C26A_5DA4_4377_864E_D3BECE131DEC_.wvu.PrintArea" localSheetId="0" hidden="1">'Formato Resumen 21'!$B$12:$B$28</definedName>
    <definedName name="Z_5E23C26A_5DA4_4377_864E_D3BECE131DEC_.wvu.PrintArea" localSheetId="1" hidden="1">'Formato Resumen 22'!$B$12:$B$12</definedName>
    <definedName name="Z_5E23C26A_5DA4_4377_864E_D3BECE131DEC_.wvu.PrintArea" localSheetId="2" hidden="1">'Formato Resumen 24'!$B$12:$B$12</definedName>
    <definedName name="Z_5E23C26A_5DA4_4377_864E_D3BECE131DEC_.wvu.PrintArea" localSheetId="3" hidden="1">'Formato Resumen 25'!$B$12:$B$28</definedName>
    <definedName name="Z_5E23C26A_5DA4_4377_864E_D3BECE131DEC_.wvu.PrintArea" localSheetId="4" hidden="1">'Formato Resumen 26'!$B$12:$B$27</definedName>
    <definedName name="Z_5E23C26A_5DA4_4377_864E_D3BECE131DEC_.wvu.PrintArea" localSheetId="6" hidden="1">'Formato Resumen 27'!$B$12:$B$27</definedName>
    <definedName name="Z_5E23C26A_5DA4_4377_864E_D3BECE131DEC_.wvu.PrintArea" localSheetId="7" hidden="1">'Formato Resumen 28'!$B$12:$B$27</definedName>
    <definedName name="Z_5E23C26A_5DA4_4377_864E_D3BECE131DEC_.wvu.PrintArea" localSheetId="8" hidden="1">'Formato Resumen 36'!$B$12:$B$27</definedName>
    <definedName name="Z_5E23C26A_5DA4_4377_864E_D3BECE131DEC_.wvu.PrintArea" localSheetId="9" hidden="1">'Formato Resumen 37'!$B$12:$B$27</definedName>
    <definedName name="Z_5E23C26A_5DA4_4377_864E_D3BECE131DEC_.wvu.PrintArea" localSheetId="11" hidden="1">'Formato Resumen 38'!$B$12:$B$27</definedName>
    <definedName name="Z_5E23C26A_5DA4_4377_864E_D3BECE131DEC_.wvu.PrintArea" localSheetId="13" hidden="1">'Formato Resumen 39'!$B$12:$B$27</definedName>
    <definedName name="Z_66AA70F6_2777_42C7_BDA0_CD16FFB959D9_.wvu.PrintArea" localSheetId="5" hidden="1">'Formato Propuesta año 2021'!$B$3:$J$25</definedName>
    <definedName name="Z_66AA70F6_2777_42C7_BDA0_CD16FFB959D9_.wvu.PrintArea" localSheetId="10" hidden="1">'Formato Propuesta año 2022'!$B$3:$J$25</definedName>
    <definedName name="Z_66AA70F6_2777_42C7_BDA0_CD16FFB959D9_.wvu.PrintArea" localSheetId="12" hidden="1">'Formato Propuesta año 2024'!$B$3:$J$25</definedName>
    <definedName name="Z_66AA70F6_2777_42C7_BDA0_CD16FFB959D9_.wvu.PrintArea" localSheetId="14" hidden="1">'Formato Propuesta año 2025'!$B$3:$J$25</definedName>
    <definedName name="Z_66AA70F6_2777_42C7_BDA0_CD16FFB959D9_.wvu.PrintArea" localSheetId="15" hidden="1">'Formato Propuesta año 2026'!$B$3:$J$25</definedName>
    <definedName name="Z_66AA70F6_2777_42C7_BDA0_CD16FFB959D9_.wvu.PrintArea" localSheetId="16" hidden="1">'Formato Propuesta año 2027'!$B$3:$J$25</definedName>
    <definedName name="Z_66AA70F6_2777_42C7_BDA0_CD16FFB959D9_.wvu.PrintArea" localSheetId="17" hidden="1">'Formato Propuesta año 2028'!$B$3:$J$25</definedName>
    <definedName name="Z_66AA70F6_2777_42C7_BDA0_CD16FFB959D9_.wvu.PrintArea" localSheetId="18" hidden="1">'Formato Propuesta año 2036'!$B$3:$J$25</definedName>
    <definedName name="Z_66AA70F6_2777_42C7_BDA0_CD16FFB959D9_.wvu.PrintArea" localSheetId="19" hidden="1">'Formato Propuesta año 2037'!$B$3:$J$25</definedName>
    <definedName name="Z_66AA70F6_2777_42C7_BDA0_CD16FFB959D9_.wvu.PrintArea" localSheetId="20" hidden="1">'Formato Propuesta año 2038'!$B$3:$J$25</definedName>
    <definedName name="Z_66AA70F6_2777_42C7_BDA0_CD16FFB959D9_.wvu.PrintArea" localSheetId="21" hidden="1">'Formato Propuesta año 2039'!$B$3:$J$25</definedName>
    <definedName name="Z_66AA70F6_2777_42C7_BDA0_CD16FFB959D9_.wvu.PrintArea" localSheetId="0" hidden="1">'Formato Resumen 21'!$B$12:$B$28</definedName>
    <definedName name="Z_66AA70F6_2777_42C7_BDA0_CD16FFB959D9_.wvu.PrintArea" localSheetId="1" hidden="1">'Formato Resumen 22'!$B$12:$B$12</definedName>
    <definedName name="Z_66AA70F6_2777_42C7_BDA0_CD16FFB959D9_.wvu.PrintArea" localSheetId="2" hidden="1">'Formato Resumen 24'!$B$12:$B$12</definedName>
    <definedName name="Z_66AA70F6_2777_42C7_BDA0_CD16FFB959D9_.wvu.PrintArea" localSheetId="3" hidden="1">'Formato Resumen 25'!$B$12:$B$28</definedName>
    <definedName name="Z_66AA70F6_2777_42C7_BDA0_CD16FFB959D9_.wvu.PrintArea" localSheetId="4" hidden="1">'Formato Resumen 26'!$B$12:$B$27</definedName>
    <definedName name="Z_66AA70F6_2777_42C7_BDA0_CD16FFB959D9_.wvu.PrintArea" localSheetId="6" hidden="1">'Formato Resumen 27'!$B$12:$B$27</definedName>
    <definedName name="Z_66AA70F6_2777_42C7_BDA0_CD16FFB959D9_.wvu.PrintArea" localSheetId="7" hidden="1">'Formato Resumen 28'!$B$12:$B$27</definedName>
    <definedName name="Z_66AA70F6_2777_42C7_BDA0_CD16FFB959D9_.wvu.PrintArea" localSheetId="8" hidden="1">'Formato Resumen 36'!$B$12:$B$27</definedName>
    <definedName name="Z_66AA70F6_2777_42C7_BDA0_CD16FFB959D9_.wvu.PrintArea" localSheetId="9" hidden="1">'Formato Resumen 37'!$B$12:$B$27</definedName>
    <definedName name="Z_66AA70F6_2777_42C7_BDA0_CD16FFB959D9_.wvu.PrintArea" localSheetId="11" hidden="1">'Formato Resumen 38'!$B$12:$B$27</definedName>
    <definedName name="Z_66AA70F6_2777_42C7_BDA0_CD16FFB959D9_.wvu.PrintArea" localSheetId="13" hidden="1">'Formato Resumen 39'!$B$12:$B$27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0" l="1"/>
  <c r="C25" i="50"/>
  <c r="C24" i="50"/>
  <c r="C23" i="50"/>
  <c r="C22" i="50"/>
  <c r="C21" i="50"/>
  <c r="C20" i="50"/>
  <c r="C19" i="50"/>
  <c r="C18" i="50"/>
  <c r="C17" i="50"/>
  <c r="C16" i="50"/>
  <c r="C15" i="50"/>
  <c r="C26" i="48"/>
  <c r="C25" i="48"/>
  <c r="C24" i="48"/>
  <c r="C23" i="48"/>
  <c r="C22" i="48"/>
  <c r="C21" i="48"/>
  <c r="C20" i="48"/>
  <c r="C19" i="48"/>
  <c r="C18" i="48"/>
  <c r="C17" i="48"/>
  <c r="C16" i="48"/>
  <c r="C15" i="48"/>
  <c r="C26" i="46"/>
  <c r="C25" i="46"/>
  <c r="C24" i="46"/>
  <c r="C23" i="46"/>
  <c r="C22" i="46"/>
  <c r="C21" i="46"/>
  <c r="C20" i="46"/>
  <c r="C19" i="46"/>
  <c r="C18" i="46"/>
  <c r="C17" i="46"/>
  <c r="C16" i="46"/>
  <c r="C15" i="46"/>
  <c r="C26" i="35"/>
  <c r="C25" i="35"/>
  <c r="C24" i="35"/>
  <c r="C23" i="35"/>
  <c r="C22" i="35"/>
  <c r="C21" i="35"/>
  <c r="C20" i="35"/>
  <c r="C19" i="35"/>
  <c r="C18" i="35"/>
  <c r="C17" i="35"/>
  <c r="C16" i="35"/>
  <c r="C15" i="35"/>
  <c r="AB110" i="51" l="1"/>
  <c r="AA110" i="51"/>
  <c r="Z110" i="51"/>
  <c r="Y110" i="51"/>
  <c r="X110" i="51"/>
  <c r="W110" i="51"/>
  <c r="V110" i="51"/>
  <c r="U110" i="51"/>
  <c r="T110" i="51"/>
  <c r="S110" i="51"/>
  <c r="R110" i="51"/>
  <c r="Q110" i="51"/>
  <c r="P110" i="51"/>
  <c r="O110" i="51"/>
  <c r="N110" i="51"/>
  <c r="M110" i="51"/>
  <c r="L110" i="51"/>
  <c r="K110" i="51"/>
  <c r="J110" i="51"/>
  <c r="I110" i="51"/>
  <c r="H110" i="51"/>
  <c r="G110" i="51"/>
  <c r="F110" i="51"/>
  <c r="E110" i="51"/>
  <c r="AB109" i="51"/>
  <c r="AA109" i="51"/>
  <c r="Z109" i="51"/>
  <c r="Y109" i="51"/>
  <c r="X109" i="51"/>
  <c r="W109" i="51"/>
  <c r="V109" i="51"/>
  <c r="U109" i="51"/>
  <c r="T109" i="51"/>
  <c r="S109" i="51"/>
  <c r="R109" i="51"/>
  <c r="Q109" i="51"/>
  <c r="P109" i="51"/>
  <c r="O109" i="51"/>
  <c r="N109" i="51"/>
  <c r="M109" i="51"/>
  <c r="L109" i="51"/>
  <c r="K109" i="51"/>
  <c r="J109" i="51"/>
  <c r="I109" i="51"/>
  <c r="H109" i="51"/>
  <c r="G109" i="51"/>
  <c r="F109" i="51"/>
  <c r="E109" i="51"/>
  <c r="AB108" i="51"/>
  <c r="AA108" i="51"/>
  <c r="Z108" i="51"/>
  <c r="Y108" i="51"/>
  <c r="X108" i="51"/>
  <c r="W108" i="51"/>
  <c r="V108" i="51"/>
  <c r="U108" i="51"/>
  <c r="T108" i="51"/>
  <c r="S108" i="51"/>
  <c r="R108" i="51"/>
  <c r="Q108" i="51"/>
  <c r="P108" i="51"/>
  <c r="O108" i="51"/>
  <c r="N108" i="51"/>
  <c r="M108" i="51"/>
  <c r="L108" i="51"/>
  <c r="K108" i="51"/>
  <c r="J108" i="51"/>
  <c r="I108" i="51"/>
  <c r="H108" i="51"/>
  <c r="G108" i="51"/>
  <c r="F108" i="51"/>
  <c r="E108" i="51"/>
  <c r="AB106" i="51"/>
  <c r="AA106" i="51"/>
  <c r="Z106" i="51"/>
  <c r="Y106" i="51"/>
  <c r="X106" i="51"/>
  <c r="W106" i="51"/>
  <c r="V106" i="51"/>
  <c r="U106" i="51"/>
  <c r="T106" i="51"/>
  <c r="S106" i="51"/>
  <c r="R106" i="51"/>
  <c r="Q106" i="51"/>
  <c r="P106" i="51"/>
  <c r="O106" i="51"/>
  <c r="N106" i="51"/>
  <c r="M106" i="51"/>
  <c r="L106" i="51"/>
  <c r="K106" i="51"/>
  <c r="J106" i="51"/>
  <c r="I106" i="51"/>
  <c r="H106" i="51"/>
  <c r="G106" i="51"/>
  <c r="F106" i="51"/>
  <c r="E106" i="51"/>
  <c r="AB105" i="51"/>
  <c r="AA105" i="51"/>
  <c r="Z105" i="51"/>
  <c r="Y105" i="51"/>
  <c r="X105" i="51"/>
  <c r="W105" i="51"/>
  <c r="V105" i="51"/>
  <c r="U105" i="51"/>
  <c r="T105" i="51"/>
  <c r="S105" i="51"/>
  <c r="R105" i="51"/>
  <c r="Q105" i="51"/>
  <c r="P105" i="51"/>
  <c r="O105" i="51"/>
  <c r="N105" i="51"/>
  <c r="M105" i="51"/>
  <c r="L105" i="51"/>
  <c r="K105" i="51"/>
  <c r="J105" i="51"/>
  <c r="I105" i="51"/>
  <c r="H105" i="51"/>
  <c r="G105" i="51"/>
  <c r="F105" i="51"/>
  <c r="E105" i="51"/>
  <c r="AB104" i="51"/>
  <c r="AA104" i="51"/>
  <c r="Z104" i="51"/>
  <c r="Y104" i="51"/>
  <c r="X104" i="51"/>
  <c r="W104" i="51"/>
  <c r="V104" i="51"/>
  <c r="U104" i="51"/>
  <c r="T104" i="51"/>
  <c r="S104" i="51"/>
  <c r="R104" i="51"/>
  <c r="Q104" i="51"/>
  <c r="P104" i="51"/>
  <c r="O104" i="51"/>
  <c r="N104" i="51"/>
  <c r="M104" i="51"/>
  <c r="L104" i="51"/>
  <c r="K104" i="51"/>
  <c r="J104" i="51"/>
  <c r="I104" i="51"/>
  <c r="H104" i="51"/>
  <c r="G104" i="51"/>
  <c r="F104" i="51"/>
  <c r="E104" i="51"/>
  <c r="AB102" i="51"/>
  <c r="AA102" i="51"/>
  <c r="Z102" i="51"/>
  <c r="Y102" i="51"/>
  <c r="X102" i="51"/>
  <c r="W102" i="51"/>
  <c r="V102" i="51"/>
  <c r="U102" i="51"/>
  <c r="T102" i="51"/>
  <c r="S102" i="51"/>
  <c r="R102" i="51"/>
  <c r="Q102" i="51"/>
  <c r="P102" i="51"/>
  <c r="O102" i="51"/>
  <c r="N102" i="51"/>
  <c r="M102" i="51"/>
  <c r="L102" i="51"/>
  <c r="K102" i="51"/>
  <c r="J102" i="51"/>
  <c r="I102" i="51"/>
  <c r="H102" i="51"/>
  <c r="G102" i="51"/>
  <c r="F102" i="51"/>
  <c r="E102" i="51"/>
  <c r="AB101" i="51"/>
  <c r="AA101" i="51"/>
  <c r="Z101" i="51"/>
  <c r="Y101" i="51"/>
  <c r="X101" i="51"/>
  <c r="W101" i="51"/>
  <c r="V101" i="51"/>
  <c r="U101" i="51"/>
  <c r="T101" i="51"/>
  <c r="S101" i="51"/>
  <c r="R101" i="51"/>
  <c r="Q101" i="51"/>
  <c r="P101" i="51"/>
  <c r="O101" i="51"/>
  <c r="N101" i="51"/>
  <c r="M101" i="51"/>
  <c r="L101" i="51"/>
  <c r="K101" i="51"/>
  <c r="J101" i="51"/>
  <c r="I101" i="51"/>
  <c r="H101" i="51"/>
  <c r="G101" i="51"/>
  <c r="F101" i="51"/>
  <c r="E101" i="51"/>
  <c r="AB100" i="51"/>
  <c r="AA100" i="51"/>
  <c r="Z100" i="51"/>
  <c r="Y100" i="51"/>
  <c r="X100" i="51"/>
  <c r="W100" i="51"/>
  <c r="V100" i="51"/>
  <c r="U100" i="51"/>
  <c r="T100" i="51"/>
  <c r="S100" i="51"/>
  <c r="R100" i="51"/>
  <c r="Q100" i="51"/>
  <c r="P100" i="51"/>
  <c r="O100" i="51"/>
  <c r="N100" i="51"/>
  <c r="M100" i="51"/>
  <c r="L100" i="51"/>
  <c r="K100" i="51"/>
  <c r="J100" i="51"/>
  <c r="I100" i="51"/>
  <c r="H100" i="51"/>
  <c r="G100" i="51"/>
  <c r="F100" i="51"/>
  <c r="E100" i="51"/>
  <c r="AB98" i="51"/>
  <c r="AA98" i="51"/>
  <c r="Z98" i="51"/>
  <c r="Y98" i="51"/>
  <c r="X98" i="51"/>
  <c r="W98" i="51"/>
  <c r="V98" i="51"/>
  <c r="U98" i="51"/>
  <c r="T98" i="51"/>
  <c r="S98" i="51"/>
  <c r="R98" i="51"/>
  <c r="Q98" i="51"/>
  <c r="P98" i="51"/>
  <c r="O98" i="51"/>
  <c r="N98" i="51"/>
  <c r="M98" i="51"/>
  <c r="L98" i="51"/>
  <c r="K98" i="51"/>
  <c r="J98" i="51"/>
  <c r="I98" i="51"/>
  <c r="H98" i="51"/>
  <c r="G98" i="51"/>
  <c r="F98" i="51"/>
  <c r="E98" i="51"/>
  <c r="AB97" i="51"/>
  <c r="AA97" i="51"/>
  <c r="Z97" i="51"/>
  <c r="Y97" i="51"/>
  <c r="X97" i="51"/>
  <c r="W97" i="51"/>
  <c r="V97" i="51"/>
  <c r="U97" i="51"/>
  <c r="T97" i="51"/>
  <c r="S97" i="51"/>
  <c r="R97" i="51"/>
  <c r="Q97" i="51"/>
  <c r="P97" i="51"/>
  <c r="O97" i="51"/>
  <c r="N97" i="51"/>
  <c r="M97" i="51"/>
  <c r="L97" i="51"/>
  <c r="K97" i="51"/>
  <c r="J97" i="51"/>
  <c r="I97" i="51"/>
  <c r="H97" i="51"/>
  <c r="G97" i="51"/>
  <c r="F97" i="51"/>
  <c r="E97" i="51"/>
  <c r="AB96" i="51"/>
  <c r="AA96" i="51"/>
  <c r="Z96" i="51"/>
  <c r="Y96" i="51"/>
  <c r="X96" i="51"/>
  <c r="W96" i="51"/>
  <c r="V96" i="51"/>
  <c r="U96" i="51"/>
  <c r="T96" i="51"/>
  <c r="S96" i="51"/>
  <c r="R96" i="51"/>
  <c r="Q96" i="51"/>
  <c r="P96" i="51"/>
  <c r="O96" i="51"/>
  <c r="N96" i="51"/>
  <c r="M96" i="51"/>
  <c r="L96" i="51"/>
  <c r="K96" i="51"/>
  <c r="J96" i="51"/>
  <c r="I96" i="51"/>
  <c r="H96" i="51"/>
  <c r="G96" i="51"/>
  <c r="F96" i="51"/>
  <c r="E96" i="51"/>
  <c r="AB94" i="51"/>
  <c r="AA94" i="51"/>
  <c r="Z94" i="51"/>
  <c r="Y94" i="51"/>
  <c r="X94" i="51"/>
  <c r="W94" i="51"/>
  <c r="V94" i="51"/>
  <c r="U94" i="51"/>
  <c r="T94" i="51"/>
  <c r="S94" i="51"/>
  <c r="R94" i="51"/>
  <c r="Q94" i="51"/>
  <c r="P94" i="51"/>
  <c r="O94" i="51"/>
  <c r="N94" i="51"/>
  <c r="M94" i="51"/>
  <c r="L94" i="51"/>
  <c r="K94" i="51"/>
  <c r="J94" i="51"/>
  <c r="I94" i="51"/>
  <c r="H94" i="51"/>
  <c r="G94" i="51"/>
  <c r="F94" i="51"/>
  <c r="E94" i="51"/>
  <c r="AB93" i="51"/>
  <c r="AA93" i="51"/>
  <c r="Z93" i="51"/>
  <c r="Y93" i="51"/>
  <c r="X93" i="51"/>
  <c r="W93" i="51"/>
  <c r="V93" i="51"/>
  <c r="U93" i="51"/>
  <c r="T93" i="51"/>
  <c r="S93" i="51"/>
  <c r="R93" i="51"/>
  <c r="Q93" i="51"/>
  <c r="P93" i="51"/>
  <c r="O93" i="51"/>
  <c r="N93" i="51"/>
  <c r="M93" i="51"/>
  <c r="L93" i="51"/>
  <c r="K93" i="51"/>
  <c r="J93" i="51"/>
  <c r="I93" i="51"/>
  <c r="H93" i="51"/>
  <c r="G93" i="51"/>
  <c r="F93" i="51"/>
  <c r="E93" i="51"/>
  <c r="AB92" i="51"/>
  <c r="AA92" i="51"/>
  <c r="Z92" i="51"/>
  <c r="Y92" i="51"/>
  <c r="X92" i="51"/>
  <c r="W92" i="51"/>
  <c r="V92" i="51"/>
  <c r="U92" i="51"/>
  <c r="T92" i="51"/>
  <c r="S92" i="51"/>
  <c r="R92" i="51"/>
  <c r="Q92" i="51"/>
  <c r="P92" i="51"/>
  <c r="O92" i="51"/>
  <c r="N92" i="51"/>
  <c r="M92" i="51"/>
  <c r="L92" i="51"/>
  <c r="K92" i="51"/>
  <c r="J92" i="51"/>
  <c r="I92" i="51"/>
  <c r="H92" i="51"/>
  <c r="G92" i="51"/>
  <c r="F92" i="51"/>
  <c r="E92" i="51"/>
  <c r="AB90" i="51"/>
  <c r="AA90" i="51"/>
  <c r="Z90" i="51"/>
  <c r="Y90" i="51"/>
  <c r="X90" i="51"/>
  <c r="W90" i="51"/>
  <c r="V90" i="51"/>
  <c r="U90" i="51"/>
  <c r="T90" i="51"/>
  <c r="S90" i="51"/>
  <c r="R90" i="51"/>
  <c r="Q90" i="51"/>
  <c r="P90" i="51"/>
  <c r="O90" i="51"/>
  <c r="N90" i="51"/>
  <c r="M90" i="51"/>
  <c r="L90" i="51"/>
  <c r="K90" i="51"/>
  <c r="J90" i="51"/>
  <c r="I90" i="51"/>
  <c r="H90" i="51"/>
  <c r="G90" i="51"/>
  <c r="F90" i="51"/>
  <c r="E90" i="51"/>
  <c r="AB89" i="51"/>
  <c r="AA89" i="51"/>
  <c r="Z89" i="51"/>
  <c r="Y89" i="51"/>
  <c r="X89" i="51"/>
  <c r="W89" i="51"/>
  <c r="V89" i="51"/>
  <c r="U89" i="51"/>
  <c r="T89" i="51"/>
  <c r="S89" i="51"/>
  <c r="R89" i="51"/>
  <c r="Q89" i="51"/>
  <c r="P89" i="51"/>
  <c r="O89" i="51"/>
  <c r="N89" i="51"/>
  <c r="M89" i="51"/>
  <c r="L89" i="51"/>
  <c r="K89" i="51"/>
  <c r="J89" i="51"/>
  <c r="I89" i="51"/>
  <c r="H89" i="51"/>
  <c r="G89" i="51"/>
  <c r="F89" i="51"/>
  <c r="E89" i="51"/>
  <c r="AB88" i="51"/>
  <c r="AA88" i="51"/>
  <c r="Z88" i="51"/>
  <c r="Y88" i="51"/>
  <c r="X88" i="51"/>
  <c r="W88" i="51"/>
  <c r="V88" i="51"/>
  <c r="U88" i="51"/>
  <c r="T88" i="51"/>
  <c r="S88" i="51"/>
  <c r="R88" i="51"/>
  <c r="Q88" i="51"/>
  <c r="P88" i="51"/>
  <c r="O88" i="51"/>
  <c r="N88" i="51"/>
  <c r="M88" i="51"/>
  <c r="L88" i="51"/>
  <c r="K88" i="51"/>
  <c r="J88" i="51"/>
  <c r="I88" i="51"/>
  <c r="H88" i="51"/>
  <c r="G88" i="51"/>
  <c r="F88" i="51"/>
  <c r="E88" i="51"/>
  <c r="AB86" i="51"/>
  <c r="AA86" i="51"/>
  <c r="Z86" i="51"/>
  <c r="Y86" i="51"/>
  <c r="X86" i="51"/>
  <c r="W86" i="51"/>
  <c r="V86" i="51"/>
  <c r="U86" i="51"/>
  <c r="T86" i="51"/>
  <c r="S86" i="51"/>
  <c r="R86" i="51"/>
  <c r="Q86" i="51"/>
  <c r="P86" i="51"/>
  <c r="O86" i="51"/>
  <c r="N86" i="51"/>
  <c r="M86" i="51"/>
  <c r="L86" i="51"/>
  <c r="K86" i="51"/>
  <c r="J86" i="51"/>
  <c r="I86" i="51"/>
  <c r="H86" i="51"/>
  <c r="G86" i="51"/>
  <c r="F86" i="51"/>
  <c r="E86" i="51"/>
  <c r="AB85" i="51"/>
  <c r="AA85" i="51"/>
  <c r="Z85" i="51"/>
  <c r="Y85" i="51"/>
  <c r="X85" i="51"/>
  <c r="W85" i="51"/>
  <c r="V85" i="51"/>
  <c r="U85" i="51"/>
  <c r="T85" i="51"/>
  <c r="S85" i="51"/>
  <c r="R85" i="51"/>
  <c r="Q85" i="51"/>
  <c r="P85" i="51"/>
  <c r="O85" i="51"/>
  <c r="N85" i="51"/>
  <c r="M85" i="51"/>
  <c r="L85" i="51"/>
  <c r="K85" i="51"/>
  <c r="J85" i="51"/>
  <c r="I85" i="51"/>
  <c r="H85" i="51"/>
  <c r="G85" i="51"/>
  <c r="F85" i="51"/>
  <c r="E85" i="51"/>
  <c r="AB84" i="51"/>
  <c r="AA84" i="51"/>
  <c r="Z84" i="51"/>
  <c r="Y84" i="51"/>
  <c r="X84" i="51"/>
  <c r="W84" i="51"/>
  <c r="V84" i="51"/>
  <c r="U84" i="51"/>
  <c r="T84" i="51"/>
  <c r="S84" i="51"/>
  <c r="R84" i="51"/>
  <c r="Q84" i="51"/>
  <c r="P84" i="51"/>
  <c r="O84" i="51"/>
  <c r="N84" i="51"/>
  <c r="M84" i="51"/>
  <c r="L84" i="51"/>
  <c r="K84" i="51"/>
  <c r="J84" i="51"/>
  <c r="I84" i="51"/>
  <c r="H84" i="51"/>
  <c r="G84" i="51"/>
  <c r="F84" i="51"/>
  <c r="E84" i="51"/>
  <c r="AB82" i="51"/>
  <c r="AA82" i="51"/>
  <c r="Z82" i="51"/>
  <c r="Y82" i="51"/>
  <c r="X82" i="51"/>
  <c r="W82" i="51"/>
  <c r="V82" i="51"/>
  <c r="U82" i="51"/>
  <c r="T82" i="51"/>
  <c r="S82" i="51"/>
  <c r="R82" i="51"/>
  <c r="Q82" i="51"/>
  <c r="P82" i="51"/>
  <c r="O82" i="51"/>
  <c r="N82" i="51"/>
  <c r="M82" i="51"/>
  <c r="L82" i="51"/>
  <c r="K82" i="51"/>
  <c r="J82" i="51"/>
  <c r="I82" i="51"/>
  <c r="H82" i="51"/>
  <c r="G82" i="51"/>
  <c r="F82" i="51"/>
  <c r="E82" i="51"/>
  <c r="AB81" i="51"/>
  <c r="AA81" i="51"/>
  <c r="Z81" i="51"/>
  <c r="Y81" i="51"/>
  <c r="X81" i="51"/>
  <c r="W81" i="51"/>
  <c r="V81" i="51"/>
  <c r="U81" i="51"/>
  <c r="T81" i="51"/>
  <c r="S81" i="51"/>
  <c r="R81" i="51"/>
  <c r="Q81" i="51"/>
  <c r="P81" i="51"/>
  <c r="O81" i="51"/>
  <c r="N81" i="51"/>
  <c r="M81" i="51"/>
  <c r="L81" i="51"/>
  <c r="K81" i="51"/>
  <c r="J81" i="51"/>
  <c r="I81" i="51"/>
  <c r="H81" i="51"/>
  <c r="G81" i="51"/>
  <c r="F81" i="51"/>
  <c r="E81" i="51"/>
  <c r="AB80" i="51"/>
  <c r="AA80" i="51"/>
  <c r="Z80" i="51"/>
  <c r="Y80" i="51"/>
  <c r="X80" i="51"/>
  <c r="W80" i="51"/>
  <c r="V80" i="51"/>
  <c r="U80" i="51"/>
  <c r="T80" i="51"/>
  <c r="S80" i="51"/>
  <c r="R80" i="51"/>
  <c r="Q80" i="51"/>
  <c r="P80" i="51"/>
  <c r="O80" i="51"/>
  <c r="N80" i="51"/>
  <c r="M80" i="51"/>
  <c r="L80" i="51"/>
  <c r="K80" i="51"/>
  <c r="J80" i="51"/>
  <c r="I80" i="51"/>
  <c r="H80" i="51"/>
  <c r="G80" i="51"/>
  <c r="F80" i="51"/>
  <c r="E80" i="51"/>
  <c r="AB78" i="51"/>
  <c r="AA78" i="51"/>
  <c r="Z78" i="51"/>
  <c r="Y78" i="51"/>
  <c r="X78" i="51"/>
  <c r="W78" i="51"/>
  <c r="V78" i="51"/>
  <c r="U78" i="51"/>
  <c r="T78" i="51"/>
  <c r="S78" i="51"/>
  <c r="R78" i="51"/>
  <c r="Q78" i="51"/>
  <c r="P78" i="51"/>
  <c r="O78" i="51"/>
  <c r="N78" i="51"/>
  <c r="M78" i="51"/>
  <c r="L78" i="51"/>
  <c r="K78" i="51"/>
  <c r="J78" i="51"/>
  <c r="I78" i="51"/>
  <c r="H78" i="51"/>
  <c r="G78" i="51"/>
  <c r="F78" i="51"/>
  <c r="E78" i="51"/>
  <c r="AB77" i="51"/>
  <c r="AA77" i="51"/>
  <c r="Z77" i="51"/>
  <c r="Y77" i="51"/>
  <c r="X77" i="51"/>
  <c r="W77" i="51"/>
  <c r="V77" i="51"/>
  <c r="U77" i="51"/>
  <c r="T77" i="51"/>
  <c r="S77" i="51"/>
  <c r="R77" i="51"/>
  <c r="Q77" i="51"/>
  <c r="P77" i="51"/>
  <c r="O77" i="51"/>
  <c r="N77" i="51"/>
  <c r="M77" i="51"/>
  <c r="L77" i="51"/>
  <c r="K77" i="51"/>
  <c r="J77" i="51"/>
  <c r="I77" i="51"/>
  <c r="H77" i="51"/>
  <c r="G77" i="51"/>
  <c r="F77" i="51"/>
  <c r="E77" i="51"/>
  <c r="AB76" i="51"/>
  <c r="AA76" i="51"/>
  <c r="Z76" i="51"/>
  <c r="Y76" i="51"/>
  <c r="X76" i="51"/>
  <c r="W76" i="51"/>
  <c r="V76" i="51"/>
  <c r="U76" i="51"/>
  <c r="T76" i="51"/>
  <c r="S76" i="51"/>
  <c r="R76" i="51"/>
  <c r="Q76" i="51"/>
  <c r="P76" i="51"/>
  <c r="O76" i="51"/>
  <c r="N76" i="51"/>
  <c r="M76" i="51"/>
  <c r="L76" i="51"/>
  <c r="K76" i="51"/>
  <c r="J76" i="51"/>
  <c r="I76" i="51"/>
  <c r="H76" i="51"/>
  <c r="G76" i="51"/>
  <c r="F76" i="51"/>
  <c r="E76" i="51"/>
  <c r="AB74" i="51"/>
  <c r="AA74" i="51"/>
  <c r="Z74" i="51"/>
  <c r="Y74" i="51"/>
  <c r="X74" i="51"/>
  <c r="W74" i="51"/>
  <c r="V74" i="51"/>
  <c r="U74" i="51"/>
  <c r="T74" i="51"/>
  <c r="S74" i="51"/>
  <c r="R74" i="51"/>
  <c r="Q74" i="51"/>
  <c r="P74" i="51"/>
  <c r="O74" i="51"/>
  <c r="N74" i="51"/>
  <c r="M74" i="51"/>
  <c r="L74" i="51"/>
  <c r="K74" i="51"/>
  <c r="J74" i="51"/>
  <c r="I74" i="51"/>
  <c r="H74" i="51"/>
  <c r="G74" i="51"/>
  <c r="F74" i="51"/>
  <c r="E74" i="51"/>
  <c r="AB73" i="51"/>
  <c r="AA73" i="51"/>
  <c r="Z73" i="51"/>
  <c r="Y73" i="51"/>
  <c r="X73" i="51"/>
  <c r="W73" i="51"/>
  <c r="V73" i="51"/>
  <c r="U73" i="51"/>
  <c r="T73" i="51"/>
  <c r="S73" i="51"/>
  <c r="R73" i="51"/>
  <c r="Q73" i="51"/>
  <c r="P73" i="51"/>
  <c r="O73" i="51"/>
  <c r="N73" i="51"/>
  <c r="M73" i="51"/>
  <c r="L73" i="51"/>
  <c r="K73" i="51"/>
  <c r="J73" i="51"/>
  <c r="I73" i="51"/>
  <c r="H73" i="51"/>
  <c r="G73" i="51"/>
  <c r="F73" i="51"/>
  <c r="E73" i="51"/>
  <c r="AB72" i="51"/>
  <c r="AA72" i="51"/>
  <c r="Z72" i="51"/>
  <c r="Y72" i="51"/>
  <c r="X72" i="51"/>
  <c r="W72" i="51"/>
  <c r="V72" i="51"/>
  <c r="U72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H72" i="51"/>
  <c r="G72" i="51"/>
  <c r="F72" i="51"/>
  <c r="E72" i="51"/>
  <c r="AB70" i="51"/>
  <c r="AA70" i="51"/>
  <c r="Z70" i="51"/>
  <c r="Y70" i="51"/>
  <c r="X70" i="51"/>
  <c r="W70" i="51"/>
  <c r="V70" i="51"/>
  <c r="U70" i="51"/>
  <c r="T70" i="51"/>
  <c r="S70" i="51"/>
  <c r="R70" i="51"/>
  <c r="Q70" i="51"/>
  <c r="P70" i="51"/>
  <c r="O70" i="51"/>
  <c r="N70" i="51"/>
  <c r="M70" i="51"/>
  <c r="L70" i="51"/>
  <c r="K70" i="51"/>
  <c r="J70" i="51"/>
  <c r="I70" i="51"/>
  <c r="H70" i="51"/>
  <c r="G70" i="51"/>
  <c r="F70" i="51"/>
  <c r="E70" i="51"/>
  <c r="AB69" i="51"/>
  <c r="AA69" i="51"/>
  <c r="Z69" i="51"/>
  <c r="Y69" i="51"/>
  <c r="X69" i="51"/>
  <c r="W69" i="51"/>
  <c r="V69" i="51"/>
  <c r="U69" i="51"/>
  <c r="T69" i="51"/>
  <c r="S69" i="51"/>
  <c r="R69" i="51"/>
  <c r="Q69" i="51"/>
  <c r="P69" i="51"/>
  <c r="O69" i="51"/>
  <c r="N69" i="51"/>
  <c r="M69" i="51"/>
  <c r="L69" i="51"/>
  <c r="K69" i="51"/>
  <c r="J69" i="51"/>
  <c r="I69" i="51"/>
  <c r="H69" i="51"/>
  <c r="G69" i="51"/>
  <c r="F69" i="51"/>
  <c r="E69" i="51"/>
  <c r="AB68" i="51"/>
  <c r="AA68" i="51"/>
  <c r="Z68" i="51"/>
  <c r="Y68" i="51"/>
  <c r="X68" i="51"/>
  <c r="W68" i="51"/>
  <c r="V68" i="51"/>
  <c r="U68" i="51"/>
  <c r="T68" i="51"/>
  <c r="S68" i="51"/>
  <c r="R68" i="51"/>
  <c r="Q68" i="51"/>
  <c r="P68" i="51"/>
  <c r="O68" i="51"/>
  <c r="N68" i="51"/>
  <c r="M68" i="51"/>
  <c r="L68" i="51"/>
  <c r="K68" i="51"/>
  <c r="J68" i="51"/>
  <c r="I68" i="51"/>
  <c r="H68" i="51"/>
  <c r="G68" i="51"/>
  <c r="F68" i="51"/>
  <c r="E68" i="51"/>
  <c r="AB66" i="51"/>
  <c r="AA66" i="51"/>
  <c r="Z66" i="51"/>
  <c r="Y66" i="51"/>
  <c r="X66" i="51"/>
  <c r="W66" i="51"/>
  <c r="V66" i="51"/>
  <c r="U66" i="51"/>
  <c r="T66" i="51"/>
  <c r="S66" i="51"/>
  <c r="R66" i="51"/>
  <c r="Q66" i="51"/>
  <c r="P66" i="51"/>
  <c r="O66" i="51"/>
  <c r="N66" i="51"/>
  <c r="M66" i="51"/>
  <c r="L66" i="51"/>
  <c r="K66" i="51"/>
  <c r="J66" i="51"/>
  <c r="I66" i="51"/>
  <c r="H66" i="51"/>
  <c r="G66" i="51"/>
  <c r="F66" i="51"/>
  <c r="E66" i="51"/>
  <c r="AB65" i="51"/>
  <c r="AA65" i="51"/>
  <c r="Z65" i="51"/>
  <c r="Y65" i="51"/>
  <c r="X65" i="51"/>
  <c r="W65" i="51"/>
  <c r="V65" i="51"/>
  <c r="U65" i="51"/>
  <c r="T65" i="51"/>
  <c r="S65" i="51"/>
  <c r="R65" i="51"/>
  <c r="Q65" i="51"/>
  <c r="P65" i="51"/>
  <c r="O65" i="51"/>
  <c r="N65" i="51"/>
  <c r="M65" i="51"/>
  <c r="L65" i="51"/>
  <c r="K65" i="51"/>
  <c r="J65" i="51"/>
  <c r="I65" i="51"/>
  <c r="H65" i="51"/>
  <c r="G65" i="51"/>
  <c r="F65" i="51"/>
  <c r="E65" i="51"/>
  <c r="AB64" i="51"/>
  <c r="AA64" i="51"/>
  <c r="Z64" i="51"/>
  <c r="Y64" i="51"/>
  <c r="X64" i="51"/>
  <c r="W64" i="51"/>
  <c r="V64" i="51"/>
  <c r="U64" i="51"/>
  <c r="T64" i="51"/>
  <c r="S64" i="51"/>
  <c r="R64" i="51"/>
  <c r="Q64" i="51"/>
  <c r="P64" i="51"/>
  <c r="O64" i="51"/>
  <c r="N64" i="51"/>
  <c r="M64" i="51"/>
  <c r="L64" i="51"/>
  <c r="K64" i="51"/>
  <c r="J64" i="51"/>
  <c r="I64" i="51"/>
  <c r="H64" i="51"/>
  <c r="G64" i="51"/>
  <c r="F64" i="51"/>
  <c r="E64" i="51"/>
  <c r="D3" i="51" l="1"/>
  <c r="D3" i="49"/>
  <c r="D3" i="47"/>
  <c r="D3" i="45"/>
  <c r="D3" i="18"/>
  <c r="D6" i="51"/>
  <c r="A55" i="51"/>
  <c r="A108" i="51" s="1"/>
  <c r="A51" i="51"/>
  <c r="A104" i="51" s="1"/>
  <c r="A47" i="51"/>
  <c r="A100" i="51" s="1"/>
  <c r="A43" i="51"/>
  <c r="A96" i="51" s="1"/>
  <c r="A39" i="51"/>
  <c r="A92" i="51" s="1"/>
  <c r="A35" i="51"/>
  <c r="A88" i="51" s="1"/>
  <c r="A31" i="51"/>
  <c r="A27" i="51"/>
  <c r="A80" i="51" s="1"/>
  <c r="A23" i="51"/>
  <c r="A76" i="51" s="1"/>
  <c r="A19" i="51"/>
  <c r="A72" i="51" s="1"/>
  <c r="A15" i="51"/>
  <c r="A68" i="51" s="1"/>
  <c r="A11" i="51"/>
  <c r="A64" i="51" s="1"/>
  <c r="D57" i="51"/>
  <c r="D110" i="51" s="1"/>
  <c r="D56" i="51"/>
  <c r="D55" i="51"/>
  <c r="D53" i="51"/>
  <c r="D106" i="51" s="1"/>
  <c r="D52" i="51"/>
  <c r="D105" i="51" s="1"/>
  <c r="D51" i="51"/>
  <c r="D49" i="51"/>
  <c r="D48" i="51"/>
  <c r="D47" i="51"/>
  <c r="D100" i="51" s="1"/>
  <c r="D45" i="51"/>
  <c r="D98" i="51" s="1"/>
  <c r="D44" i="51"/>
  <c r="D43" i="51"/>
  <c r="D96" i="51" s="1"/>
  <c r="D41" i="51"/>
  <c r="D40" i="51"/>
  <c r="D93" i="51" s="1"/>
  <c r="D39" i="51"/>
  <c r="D37" i="51"/>
  <c r="D36" i="51"/>
  <c r="D35" i="51"/>
  <c r="D88" i="51" s="1"/>
  <c r="D33" i="51"/>
  <c r="D86" i="51" s="1"/>
  <c r="D32" i="51"/>
  <c r="D85" i="51" s="1"/>
  <c r="D31" i="51"/>
  <c r="D84" i="51" s="1"/>
  <c r="A84" i="51"/>
  <c r="D29" i="51"/>
  <c r="D28" i="51"/>
  <c r="D27" i="51"/>
  <c r="D25" i="51"/>
  <c r="D78" i="51" s="1"/>
  <c r="D24" i="51"/>
  <c r="D77" i="51" s="1"/>
  <c r="D23" i="51"/>
  <c r="D21" i="51"/>
  <c r="D20" i="51"/>
  <c r="D73" i="51" s="1"/>
  <c r="D19" i="51"/>
  <c r="D72" i="51" s="1"/>
  <c r="AF17" i="51"/>
  <c r="AF21" i="51" s="1"/>
  <c r="AF25" i="51" s="1"/>
  <c r="AF29" i="51" s="1"/>
  <c r="AF33" i="51" s="1"/>
  <c r="AF37" i="51" s="1"/>
  <c r="AF41" i="51" s="1"/>
  <c r="AF45" i="51" s="1"/>
  <c r="AF49" i="51" s="1"/>
  <c r="AF53" i="51" s="1"/>
  <c r="AF57" i="51" s="1"/>
  <c r="D17" i="51"/>
  <c r="D70" i="51" s="1"/>
  <c r="AF16" i="51"/>
  <c r="AF20" i="51" s="1"/>
  <c r="AF24" i="51" s="1"/>
  <c r="AF28" i="51" s="1"/>
  <c r="AF32" i="51" s="1"/>
  <c r="AF36" i="51" s="1"/>
  <c r="AF40" i="51" s="1"/>
  <c r="AF44" i="51" s="1"/>
  <c r="AF48" i="51" s="1"/>
  <c r="AF52" i="51" s="1"/>
  <c r="AF56" i="51" s="1"/>
  <c r="D16" i="51"/>
  <c r="D69" i="51" s="1"/>
  <c r="AG15" i="51"/>
  <c r="AG16" i="51" s="1"/>
  <c r="AG17" i="51" s="1"/>
  <c r="AF15" i="51"/>
  <c r="AF19" i="51" s="1"/>
  <c r="AF23" i="51" s="1"/>
  <c r="AF27" i="51" s="1"/>
  <c r="AF31" i="51" s="1"/>
  <c r="AF35" i="51" s="1"/>
  <c r="AF39" i="51" s="1"/>
  <c r="AF43" i="51" s="1"/>
  <c r="AF47" i="51" s="1"/>
  <c r="AF51" i="51" s="1"/>
  <c r="AF55" i="51" s="1"/>
  <c r="D15" i="51"/>
  <c r="D68" i="51" s="1"/>
  <c r="AG13" i="51"/>
  <c r="D13" i="51"/>
  <c r="D66" i="51" s="1"/>
  <c r="AG12" i="51"/>
  <c r="D12" i="51"/>
  <c r="D65" i="51" s="1"/>
  <c r="D11" i="51"/>
  <c r="D64" i="51" s="1"/>
  <c r="A63" i="51"/>
  <c r="D34" i="51" l="1"/>
  <c r="D38" i="51"/>
  <c r="D22" i="51"/>
  <c r="AG19" i="51"/>
  <c r="D71" i="51"/>
  <c r="D74" i="51"/>
  <c r="D75" i="51" s="1"/>
  <c r="D80" i="51"/>
  <c r="D18" i="51"/>
  <c r="D81" i="51"/>
  <c r="D89" i="51"/>
  <c r="A10" i="51"/>
  <c r="D109" i="51"/>
  <c r="D82" i="51"/>
  <c r="D14" i="51"/>
  <c r="D67" i="51"/>
  <c r="D76" i="51"/>
  <c r="D26" i="51"/>
  <c r="D30" i="51"/>
  <c r="D87" i="51"/>
  <c r="D94" i="51"/>
  <c r="D46" i="51"/>
  <c r="D58" i="51"/>
  <c r="D108" i="51"/>
  <c r="D90" i="51"/>
  <c r="D91" i="51" s="1"/>
  <c r="D54" i="51"/>
  <c r="D104" i="51"/>
  <c r="D102" i="51"/>
  <c r="D42" i="51"/>
  <c r="D92" i="51"/>
  <c r="D50" i="51"/>
  <c r="D97" i="51"/>
  <c r="D101" i="51"/>
  <c r="D83" i="51" l="1"/>
  <c r="D99" i="51"/>
  <c r="AG23" i="51"/>
  <c r="AG20" i="51"/>
  <c r="AG21" i="51" s="1"/>
  <c r="D107" i="51"/>
  <c r="D95" i="51"/>
  <c r="D111" i="51"/>
  <c r="D103" i="51"/>
  <c r="D79" i="51"/>
  <c r="AG24" i="51" l="1"/>
  <c r="AG25" i="51" s="1"/>
  <c r="AG27" i="51"/>
  <c r="AG31" i="51" l="1"/>
  <c r="AG28" i="51"/>
  <c r="AG29" i="51" s="1"/>
  <c r="AG32" i="51" l="1"/>
  <c r="AG33" i="51" s="1"/>
  <c r="AG35" i="51"/>
  <c r="AG39" i="51" l="1"/>
  <c r="AG36" i="51"/>
  <c r="AG37" i="51" s="1"/>
  <c r="AG40" i="51" l="1"/>
  <c r="AG41" i="51" s="1"/>
  <c r="AG43" i="51"/>
  <c r="AG47" i="51" l="1"/>
  <c r="AG44" i="51"/>
  <c r="AG45" i="51" s="1"/>
  <c r="AG51" i="51" l="1"/>
  <c r="AG48" i="51"/>
  <c r="AG49" i="51" s="1"/>
  <c r="AG52" i="51" l="1"/>
  <c r="AG53" i="51" s="1"/>
  <c r="AG55" i="51"/>
  <c r="AG56" i="51" s="1"/>
  <c r="AG57" i="51" s="1"/>
  <c r="E21" i="50" l="1"/>
  <c r="B35" i="51" s="1"/>
  <c r="E20" i="50"/>
  <c r="B31" i="51" s="1"/>
  <c r="E19" i="50"/>
  <c r="B27" i="51" s="1"/>
  <c r="E18" i="50"/>
  <c r="B23" i="51" s="1"/>
  <c r="E17" i="50"/>
  <c r="B19" i="51" s="1"/>
  <c r="E16" i="50"/>
  <c r="B15" i="51" s="1"/>
  <c r="E15" i="50"/>
  <c r="B11" i="51" s="1"/>
  <c r="E26" i="50"/>
  <c r="B55" i="51" s="1"/>
  <c r="E25" i="50"/>
  <c r="B51" i="51" s="1"/>
  <c r="E24" i="50"/>
  <c r="B47" i="51" s="1"/>
  <c r="E23" i="50"/>
  <c r="B43" i="51" s="1"/>
  <c r="E22" i="50"/>
  <c r="B39" i="51" s="1"/>
  <c r="AB110" i="49"/>
  <c r="AA110" i="49"/>
  <c r="Z110" i="49"/>
  <c r="Y110" i="49"/>
  <c r="X110" i="49"/>
  <c r="W110" i="49"/>
  <c r="V110" i="49"/>
  <c r="R110" i="49"/>
  <c r="Q110" i="49"/>
  <c r="P110" i="49"/>
  <c r="O110" i="49"/>
  <c r="N110" i="49"/>
  <c r="M110" i="49"/>
  <c r="L110" i="49"/>
  <c r="K110" i="49"/>
  <c r="J110" i="49"/>
  <c r="F110" i="49"/>
  <c r="E110" i="49"/>
  <c r="AB109" i="49"/>
  <c r="AA109" i="49"/>
  <c r="Z109" i="49"/>
  <c r="Y109" i="49"/>
  <c r="X109" i="49"/>
  <c r="W109" i="49"/>
  <c r="R109" i="49"/>
  <c r="Q109" i="49"/>
  <c r="P109" i="49"/>
  <c r="O109" i="49"/>
  <c r="N109" i="49"/>
  <c r="M109" i="49"/>
  <c r="L109" i="49"/>
  <c r="K109" i="49"/>
  <c r="F109" i="49"/>
  <c r="E109" i="49"/>
  <c r="AB108" i="49"/>
  <c r="AA108" i="49"/>
  <c r="Z108" i="49"/>
  <c r="Y108" i="49"/>
  <c r="X108" i="49"/>
  <c r="W108" i="49"/>
  <c r="R108" i="49"/>
  <c r="Q108" i="49"/>
  <c r="P108" i="49"/>
  <c r="O108" i="49"/>
  <c r="N108" i="49"/>
  <c r="M108" i="49"/>
  <c r="L108" i="49"/>
  <c r="K108" i="49"/>
  <c r="J108" i="49"/>
  <c r="E108" i="49"/>
  <c r="AB106" i="49"/>
  <c r="AA106" i="49"/>
  <c r="Z106" i="49"/>
  <c r="Y106" i="49"/>
  <c r="X106" i="49"/>
  <c r="W106" i="49"/>
  <c r="R106" i="49"/>
  <c r="Q106" i="49"/>
  <c r="P106" i="49"/>
  <c r="O106" i="49"/>
  <c r="N106" i="49"/>
  <c r="M106" i="49"/>
  <c r="L106" i="49"/>
  <c r="K106" i="49"/>
  <c r="J106" i="49"/>
  <c r="E106" i="49"/>
  <c r="AB105" i="49"/>
  <c r="AA105" i="49"/>
  <c r="Z105" i="49"/>
  <c r="Y105" i="49"/>
  <c r="X105" i="49"/>
  <c r="W105" i="49"/>
  <c r="Q105" i="49"/>
  <c r="P105" i="49"/>
  <c r="O105" i="49"/>
  <c r="N105" i="49"/>
  <c r="M105" i="49"/>
  <c r="L105" i="49"/>
  <c r="K105" i="49"/>
  <c r="J105" i="49"/>
  <c r="F105" i="49"/>
  <c r="E105" i="49"/>
  <c r="AB104" i="49"/>
  <c r="AA104" i="49"/>
  <c r="Z104" i="49"/>
  <c r="Y104" i="49"/>
  <c r="X104" i="49"/>
  <c r="W104" i="49"/>
  <c r="Q104" i="49"/>
  <c r="P104" i="49"/>
  <c r="O104" i="49"/>
  <c r="N104" i="49"/>
  <c r="M104" i="49"/>
  <c r="L104" i="49"/>
  <c r="K104" i="49"/>
  <c r="E104" i="49"/>
  <c r="AB102" i="49"/>
  <c r="AA102" i="49"/>
  <c r="Z102" i="49"/>
  <c r="Y102" i="49"/>
  <c r="X102" i="49"/>
  <c r="W102" i="49"/>
  <c r="V102" i="49"/>
  <c r="R102" i="49"/>
  <c r="Q102" i="49"/>
  <c r="P102" i="49"/>
  <c r="O102" i="49"/>
  <c r="N102" i="49"/>
  <c r="M102" i="49"/>
  <c r="L102" i="49"/>
  <c r="K102" i="49"/>
  <c r="E102" i="49"/>
  <c r="AB101" i="49"/>
  <c r="AA101" i="49"/>
  <c r="Z101" i="49"/>
  <c r="Y101" i="49"/>
  <c r="X101" i="49"/>
  <c r="W101" i="49"/>
  <c r="Q101" i="49"/>
  <c r="P101" i="49"/>
  <c r="O101" i="49"/>
  <c r="N101" i="49"/>
  <c r="M101" i="49"/>
  <c r="L101" i="49"/>
  <c r="K101" i="49"/>
  <c r="F101" i="49"/>
  <c r="E101" i="49"/>
  <c r="AB100" i="49"/>
  <c r="AA100" i="49"/>
  <c r="Z100" i="49"/>
  <c r="Y100" i="49"/>
  <c r="X100" i="49"/>
  <c r="W100" i="49"/>
  <c r="Q100" i="49"/>
  <c r="P100" i="49"/>
  <c r="O100" i="49"/>
  <c r="N100" i="49"/>
  <c r="M100" i="49"/>
  <c r="L100" i="49"/>
  <c r="J100" i="49"/>
  <c r="F100" i="49"/>
  <c r="E100" i="49"/>
  <c r="AB98" i="49"/>
  <c r="AA98" i="49"/>
  <c r="Z98" i="49"/>
  <c r="Y98" i="49"/>
  <c r="X98" i="49"/>
  <c r="W98" i="49"/>
  <c r="R98" i="49"/>
  <c r="Q98" i="49"/>
  <c r="P98" i="49"/>
  <c r="O98" i="49"/>
  <c r="N98" i="49"/>
  <c r="M98" i="49"/>
  <c r="L98" i="49"/>
  <c r="K98" i="49"/>
  <c r="F98" i="49"/>
  <c r="E98" i="49"/>
  <c r="AB97" i="49"/>
  <c r="AA97" i="49"/>
  <c r="Z97" i="49"/>
  <c r="Y97" i="49"/>
  <c r="X97" i="49"/>
  <c r="W97" i="49"/>
  <c r="V97" i="49"/>
  <c r="R97" i="49"/>
  <c r="Q97" i="49"/>
  <c r="P97" i="49"/>
  <c r="O97" i="49"/>
  <c r="N97" i="49"/>
  <c r="M97" i="49"/>
  <c r="L97" i="49"/>
  <c r="K97" i="49"/>
  <c r="F97" i="49"/>
  <c r="E97" i="49"/>
  <c r="AB96" i="49"/>
  <c r="AA96" i="49"/>
  <c r="Z96" i="49"/>
  <c r="Y96" i="49"/>
  <c r="X96" i="49"/>
  <c r="W96" i="49"/>
  <c r="R96" i="49"/>
  <c r="Q96" i="49"/>
  <c r="P96" i="49"/>
  <c r="O96" i="49"/>
  <c r="N96" i="49"/>
  <c r="M96" i="49"/>
  <c r="L96" i="49"/>
  <c r="K96" i="49"/>
  <c r="E96" i="49"/>
  <c r="AA94" i="49"/>
  <c r="Z94" i="49"/>
  <c r="Y94" i="49"/>
  <c r="X94" i="49"/>
  <c r="W94" i="49"/>
  <c r="V94" i="49"/>
  <c r="Q94" i="49"/>
  <c r="O94" i="49"/>
  <c r="N94" i="49"/>
  <c r="M94" i="49"/>
  <c r="L94" i="49"/>
  <c r="K94" i="49"/>
  <c r="F94" i="49"/>
  <c r="E94" i="49"/>
  <c r="AA93" i="49"/>
  <c r="Z93" i="49"/>
  <c r="Y93" i="49"/>
  <c r="R93" i="49"/>
  <c r="Q93" i="49"/>
  <c r="O93" i="49"/>
  <c r="N93" i="49"/>
  <c r="M93" i="49"/>
  <c r="L93" i="49"/>
  <c r="K93" i="49"/>
  <c r="E93" i="49"/>
  <c r="AA92" i="49"/>
  <c r="Z92" i="49"/>
  <c r="Y92" i="49"/>
  <c r="X92" i="49"/>
  <c r="W92" i="49"/>
  <c r="V92" i="49"/>
  <c r="Q92" i="49"/>
  <c r="N92" i="49"/>
  <c r="M92" i="49"/>
  <c r="K92" i="49"/>
  <c r="E92" i="49"/>
  <c r="AA90" i="49"/>
  <c r="Z90" i="49"/>
  <c r="Y90" i="49"/>
  <c r="X90" i="49"/>
  <c r="W90" i="49"/>
  <c r="R90" i="49"/>
  <c r="Q90" i="49"/>
  <c r="O90" i="49"/>
  <c r="N90" i="49"/>
  <c r="M90" i="49"/>
  <c r="L90" i="49"/>
  <c r="K90" i="49"/>
  <c r="J90" i="49"/>
  <c r="F90" i="49"/>
  <c r="E90" i="49"/>
  <c r="AA89" i="49"/>
  <c r="Z89" i="49"/>
  <c r="Y89" i="49"/>
  <c r="X89" i="49"/>
  <c r="W89" i="49"/>
  <c r="R89" i="49"/>
  <c r="Q89" i="49"/>
  <c r="O89" i="49"/>
  <c r="N89" i="49"/>
  <c r="M89" i="49"/>
  <c r="L89" i="49"/>
  <c r="F89" i="49"/>
  <c r="E89" i="49"/>
  <c r="AA88" i="49"/>
  <c r="Z88" i="49"/>
  <c r="Y88" i="49"/>
  <c r="X88" i="49"/>
  <c r="W88" i="49"/>
  <c r="O88" i="49"/>
  <c r="N88" i="49"/>
  <c r="M88" i="49"/>
  <c r="L88" i="49"/>
  <c r="K88" i="49"/>
  <c r="E88" i="49"/>
  <c r="AA86" i="49"/>
  <c r="Z86" i="49"/>
  <c r="Y86" i="49"/>
  <c r="W86" i="49"/>
  <c r="R86" i="49"/>
  <c r="Q86" i="49"/>
  <c r="O86" i="49"/>
  <c r="N86" i="49"/>
  <c r="M86" i="49"/>
  <c r="L86" i="49"/>
  <c r="K86" i="49"/>
  <c r="E86" i="49"/>
  <c r="AA85" i="49"/>
  <c r="Z85" i="49"/>
  <c r="Y85" i="49"/>
  <c r="X85" i="49"/>
  <c r="W85" i="49"/>
  <c r="Q85" i="49"/>
  <c r="O85" i="49"/>
  <c r="M85" i="49"/>
  <c r="L85" i="49"/>
  <c r="K85" i="49"/>
  <c r="F85" i="49"/>
  <c r="E85" i="49"/>
  <c r="AA84" i="49"/>
  <c r="Z84" i="49"/>
  <c r="Y84" i="49"/>
  <c r="X84" i="49"/>
  <c r="W84" i="49"/>
  <c r="R84" i="49"/>
  <c r="Q84" i="49"/>
  <c r="O84" i="49"/>
  <c r="N84" i="49"/>
  <c r="M84" i="49"/>
  <c r="L84" i="49"/>
  <c r="K84" i="49"/>
  <c r="J84" i="49"/>
  <c r="F84" i="49"/>
  <c r="E84" i="49"/>
  <c r="Y82" i="49"/>
  <c r="X82" i="49"/>
  <c r="W82" i="49"/>
  <c r="Q82" i="49"/>
  <c r="O82" i="49"/>
  <c r="N82" i="49"/>
  <c r="M82" i="49"/>
  <c r="E82" i="49"/>
  <c r="AA81" i="49"/>
  <c r="Z81" i="49"/>
  <c r="Y81" i="49"/>
  <c r="X81" i="49"/>
  <c r="W81" i="49"/>
  <c r="O81" i="49"/>
  <c r="N81" i="49"/>
  <c r="M81" i="49"/>
  <c r="L81" i="49"/>
  <c r="F81" i="49"/>
  <c r="E81" i="49"/>
  <c r="AA80" i="49"/>
  <c r="Y80" i="49"/>
  <c r="X80" i="49"/>
  <c r="Q80" i="49"/>
  <c r="O80" i="49"/>
  <c r="N80" i="49"/>
  <c r="L80" i="49"/>
  <c r="K80" i="49"/>
  <c r="F80" i="49"/>
  <c r="E80" i="49"/>
  <c r="AA78" i="49"/>
  <c r="X78" i="49"/>
  <c r="W78" i="49"/>
  <c r="Q78" i="49"/>
  <c r="O78" i="49"/>
  <c r="N78" i="49"/>
  <c r="M78" i="49"/>
  <c r="L78" i="49"/>
  <c r="K78" i="49"/>
  <c r="E78" i="49"/>
  <c r="AA77" i="49"/>
  <c r="Z77" i="49"/>
  <c r="Y77" i="49"/>
  <c r="X77" i="49"/>
  <c r="W77" i="49"/>
  <c r="Q77" i="49"/>
  <c r="N77" i="49"/>
  <c r="F77" i="49"/>
  <c r="E77" i="49"/>
  <c r="Z76" i="49"/>
  <c r="Y76" i="49"/>
  <c r="X76" i="49"/>
  <c r="F76" i="49"/>
  <c r="E76" i="49"/>
  <c r="Z74" i="49"/>
  <c r="Y74" i="49"/>
  <c r="X74" i="49"/>
  <c r="Q74" i="49"/>
  <c r="O74" i="49"/>
  <c r="N74" i="49"/>
  <c r="M74" i="49"/>
  <c r="J74" i="49"/>
  <c r="E74" i="49"/>
  <c r="Z73" i="49"/>
  <c r="Y73" i="49"/>
  <c r="X73" i="49"/>
  <c r="W73" i="49"/>
  <c r="R73" i="49"/>
  <c r="Q73" i="49"/>
  <c r="N73" i="49"/>
  <c r="E73" i="49"/>
  <c r="AA72" i="49"/>
  <c r="Z72" i="49"/>
  <c r="X72" i="49"/>
  <c r="R72" i="49"/>
  <c r="Q72" i="49"/>
  <c r="O72" i="49"/>
  <c r="M72" i="49"/>
  <c r="L72" i="49"/>
  <c r="K72" i="49"/>
  <c r="F72" i="49"/>
  <c r="E72" i="49"/>
  <c r="Z70" i="49"/>
  <c r="Q70" i="49"/>
  <c r="N70" i="49"/>
  <c r="M70" i="49"/>
  <c r="L70" i="49"/>
  <c r="K70" i="49"/>
  <c r="F70" i="49"/>
  <c r="E70" i="49"/>
  <c r="AA69" i="49"/>
  <c r="R69" i="49"/>
  <c r="O69" i="49"/>
  <c r="N69" i="49"/>
  <c r="M69" i="49"/>
  <c r="L69" i="49"/>
  <c r="K69" i="49"/>
  <c r="R68" i="49"/>
  <c r="Q68" i="49"/>
  <c r="N68" i="49"/>
  <c r="M68" i="49"/>
  <c r="L68" i="49"/>
  <c r="E68" i="49"/>
  <c r="Y66" i="49"/>
  <c r="X66" i="49"/>
  <c r="Q66" i="49"/>
  <c r="O66" i="49"/>
  <c r="N66" i="49"/>
  <c r="L66" i="49"/>
  <c r="F66" i="49"/>
  <c r="AA65" i="49"/>
  <c r="X65" i="49"/>
  <c r="R65" i="49"/>
  <c r="L65" i="49"/>
  <c r="E65" i="49"/>
  <c r="Y64" i="49"/>
  <c r="X64" i="49"/>
  <c r="W64" i="49"/>
  <c r="F64" i="49"/>
  <c r="AB110" i="47"/>
  <c r="AA110" i="47"/>
  <c r="Z110" i="47"/>
  <c r="Y110" i="47"/>
  <c r="X110" i="47"/>
  <c r="W110" i="47"/>
  <c r="V110" i="47"/>
  <c r="R110" i="47"/>
  <c r="Q110" i="47"/>
  <c r="P110" i="47"/>
  <c r="O110" i="47"/>
  <c r="N110" i="47"/>
  <c r="M110" i="47"/>
  <c r="L110" i="47"/>
  <c r="K110" i="47"/>
  <c r="F110" i="47"/>
  <c r="E110" i="47"/>
  <c r="AB109" i="47"/>
  <c r="AA109" i="47"/>
  <c r="Z109" i="47"/>
  <c r="Y109" i="47"/>
  <c r="X109" i="47"/>
  <c r="W109" i="47"/>
  <c r="V109" i="47"/>
  <c r="U109" i="47"/>
  <c r="R109" i="47"/>
  <c r="Q109" i="47"/>
  <c r="P109" i="47"/>
  <c r="O109" i="47"/>
  <c r="N109" i="47"/>
  <c r="M109" i="47"/>
  <c r="L109" i="47"/>
  <c r="K109" i="47"/>
  <c r="G109" i="47"/>
  <c r="F109" i="47"/>
  <c r="E109" i="47"/>
  <c r="AB108" i="47"/>
  <c r="AA108" i="47"/>
  <c r="Z108" i="47"/>
  <c r="Y108" i="47"/>
  <c r="X108" i="47"/>
  <c r="W108" i="47"/>
  <c r="V108" i="47"/>
  <c r="S108" i="47"/>
  <c r="R108" i="47"/>
  <c r="Q108" i="47"/>
  <c r="P108" i="47"/>
  <c r="O108" i="47"/>
  <c r="N108" i="47"/>
  <c r="M108" i="47"/>
  <c r="L108" i="47"/>
  <c r="K108" i="47"/>
  <c r="I108" i="47"/>
  <c r="F108" i="47"/>
  <c r="E108" i="47"/>
  <c r="AB106" i="47"/>
  <c r="AA106" i="47"/>
  <c r="Z106" i="47"/>
  <c r="Y106" i="47"/>
  <c r="X106" i="47"/>
  <c r="W106" i="47"/>
  <c r="R106" i="47"/>
  <c r="Q106" i="47"/>
  <c r="P106" i="47"/>
  <c r="O106" i="47"/>
  <c r="N106" i="47"/>
  <c r="M106" i="47"/>
  <c r="L106" i="47"/>
  <c r="K106" i="47"/>
  <c r="J106" i="47"/>
  <c r="I106" i="47"/>
  <c r="F106" i="47"/>
  <c r="E106" i="47"/>
  <c r="AB105" i="47"/>
  <c r="AA105" i="47"/>
  <c r="Z105" i="47"/>
  <c r="Y105" i="47"/>
  <c r="X105" i="47"/>
  <c r="W105" i="47"/>
  <c r="R105" i="47"/>
  <c r="Q105" i="47"/>
  <c r="P105" i="47"/>
  <c r="O105" i="47"/>
  <c r="N105" i="47"/>
  <c r="M105" i="47"/>
  <c r="L105" i="47"/>
  <c r="K105" i="47"/>
  <c r="J105" i="47"/>
  <c r="I105" i="47"/>
  <c r="F105" i="47"/>
  <c r="E105" i="47"/>
  <c r="AB104" i="47"/>
  <c r="AA104" i="47"/>
  <c r="Z104" i="47"/>
  <c r="Y104" i="47"/>
  <c r="X104" i="47"/>
  <c r="W104" i="47"/>
  <c r="S104" i="47"/>
  <c r="R104" i="47"/>
  <c r="Q104" i="47"/>
  <c r="P104" i="47"/>
  <c r="O104" i="47"/>
  <c r="N104" i="47"/>
  <c r="M104" i="47"/>
  <c r="L104" i="47"/>
  <c r="K104" i="47"/>
  <c r="J104" i="47"/>
  <c r="I104" i="47"/>
  <c r="G104" i="47"/>
  <c r="F104" i="47"/>
  <c r="E104" i="47"/>
  <c r="AB102" i="47"/>
  <c r="AA102" i="47"/>
  <c r="Z102" i="47"/>
  <c r="Y102" i="47"/>
  <c r="X102" i="47"/>
  <c r="W102" i="47"/>
  <c r="S102" i="47"/>
  <c r="R102" i="47"/>
  <c r="Q102" i="47"/>
  <c r="P102" i="47"/>
  <c r="O102" i="47"/>
  <c r="N102" i="47"/>
  <c r="M102" i="47"/>
  <c r="L102" i="47"/>
  <c r="K102" i="47"/>
  <c r="J102" i="47"/>
  <c r="I102" i="47"/>
  <c r="F102" i="47"/>
  <c r="E102" i="47"/>
  <c r="AB101" i="47"/>
  <c r="AA101" i="47"/>
  <c r="Z101" i="47"/>
  <c r="Y101" i="47"/>
  <c r="X101" i="47"/>
  <c r="W101" i="47"/>
  <c r="V101" i="47"/>
  <c r="R101" i="47"/>
  <c r="Q101" i="47"/>
  <c r="P101" i="47"/>
  <c r="O101" i="47"/>
  <c r="N101" i="47"/>
  <c r="M101" i="47"/>
  <c r="L101" i="47"/>
  <c r="K101" i="47"/>
  <c r="J101" i="47"/>
  <c r="I101" i="47"/>
  <c r="F101" i="47"/>
  <c r="E101" i="47"/>
  <c r="AB100" i="47"/>
  <c r="AA100" i="47"/>
  <c r="Z100" i="47"/>
  <c r="Y100" i="47"/>
  <c r="X100" i="47"/>
  <c r="W100" i="47"/>
  <c r="S100" i="47"/>
  <c r="R100" i="47"/>
  <c r="Q100" i="47"/>
  <c r="P100" i="47"/>
  <c r="O100" i="47"/>
  <c r="N100" i="47"/>
  <c r="M100" i="47"/>
  <c r="L100" i="47"/>
  <c r="K100" i="47"/>
  <c r="J100" i="47"/>
  <c r="I100" i="47"/>
  <c r="F100" i="47"/>
  <c r="E100" i="47"/>
  <c r="AB98" i="47"/>
  <c r="AA98" i="47"/>
  <c r="Z98" i="47"/>
  <c r="Y98" i="47"/>
  <c r="X98" i="47"/>
  <c r="W98" i="47"/>
  <c r="V98" i="47"/>
  <c r="R98" i="47"/>
  <c r="Q98" i="47"/>
  <c r="P98" i="47"/>
  <c r="O98" i="47"/>
  <c r="N98" i="47"/>
  <c r="M98" i="47"/>
  <c r="L98" i="47"/>
  <c r="K98" i="47"/>
  <c r="J98" i="47"/>
  <c r="I98" i="47"/>
  <c r="G98" i="47"/>
  <c r="F98" i="47"/>
  <c r="E98" i="47"/>
  <c r="AB97" i="47"/>
  <c r="AA97" i="47"/>
  <c r="Z97" i="47"/>
  <c r="Y97" i="47"/>
  <c r="X97" i="47"/>
  <c r="W97" i="47"/>
  <c r="V97" i="47"/>
  <c r="S97" i="47"/>
  <c r="R97" i="47"/>
  <c r="Q97" i="47"/>
  <c r="P97" i="47"/>
  <c r="O97" i="47"/>
  <c r="N97" i="47"/>
  <c r="M97" i="47"/>
  <c r="L97" i="47"/>
  <c r="K97" i="47"/>
  <c r="F97" i="47"/>
  <c r="E97" i="47"/>
  <c r="AB96" i="47"/>
  <c r="AA96" i="47"/>
  <c r="Z96" i="47"/>
  <c r="Y96" i="47"/>
  <c r="X96" i="47"/>
  <c r="W96" i="47"/>
  <c r="V96" i="47"/>
  <c r="U96" i="47"/>
  <c r="S96" i="47"/>
  <c r="R96" i="47"/>
  <c r="Q96" i="47"/>
  <c r="P96" i="47"/>
  <c r="O96" i="47"/>
  <c r="N96" i="47"/>
  <c r="M96" i="47"/>
  <c r="L96" i="47"/>
  <c r="K96" i="47"/>
  <c r="G96" i="47"/>
  <c r="F96" i="47"/>
  <c r="E96" i="47"/>
  <c r="AB94" i="47"/>
  <c r="AA94" i="47"/>
  <c r="Z94" i="47"/>
  <c r="Y94" i="47"/>
  <c r="X94" i="47"/>
  <c r="W94" i="47"/>
  <c r="R94" i="47"/>
  <c r="Q94" i="47"/>
  <c r="P94" i="47"/>
  <c r="O94" i="47"/>
  <c r="N94" i="47"/>
  <c r="M94" i="47"/>
  <c r="L94" i="47"/>
  <c r="K94" i="47"/>
  <c r="J94" i="47"/>
  <c r="F94" i="47"/>
  <c r="E94" i="47"/>
  <c r="AB93" i="47"/>
  <c r="AA93" i="47"/>
  <c r="Z93" i="47"/>
  <c r="Y93" i="47"/>
  <c r="X93" i="47"/>
  <c r="W93" i="47"/>
  <c r="V93" i="47"/>
  <c r="U93" i="47"/>
  <c r="R93" i="47"/>
  <c r="Q93" i="47"/>
  <c r="P93" i="47"/>
  <c r="O93" i="47"/>
  <c r="N93" i="47"/>
  <c r="M93" i="47"/>
  <c r="L93" i="47"/>
  <c r="K93" i="47"/>
  <c r="J93" i="47"/>
  <c r="G93" i="47"/>
  <c r="F93" i="47"/>
  <c r="E93" i="47"/>
  <c r="AB92" i="47"/>
  <c r="AA92" i="47"/>
  <c r="Z92" i="47"/>
  <c r="Y92" i="47"/>
  <c r="X92" i="47"/>
  <c r="W92" i="47"/>
  <c r="V92" i="47"/>
  <c r="U92" i="47"/>
  <c r="S92" i="47"/>
  <c r="R92" i="47"/>
  <c r="Q92" i="47"/>
  <c r="P92" i="47"/>
  <c r="O92" i="47"/>
  <c r="N92" i="47"/>
  <c r="M92" i="47"/>
  <c r="L92" i="47"/>
  <c r="K92" i="47"/>
  <c r="J92" i="47"/>
  <c r="G92" i="47"/>
  <c r="F92" i="47"/>
  <c r="E92" i="47"/>
  <c r="AB90" i="47"/>
  <c r="AA90" i="47"/>
  <c r="Z90" i="47"/>
  <c r="Y90" i="47"/>
  <c r="X90" i="47"/>
  <c r="W90" i="47"/>
  <c r="U90" i="47"/>
  <c r="R90" i="47"/>
  <c r="Q90" i="47"/>
  <c r="P90" i="47"/>
  <c r="O90" i="47"/>
  <c r="N90" i="47"/>
  <c r="M90" i="47"/>
  <c r="L90" i="47"/>
  <c r="K90" i="47"/>
  <c r="I90" i="47"/>
  <c r="F90" i="47"/>
  <c r="E90" i="47"/>
  <c r="AB89" i="47"/>
  <c r="AA89" i="47"/>
  <c r="Z89" i="47"/>
  <c r="Y89" i="47"/>
  <c r="X89" i="47"/>
  <c r="W89" i="47"/>
  <c r="U89" i="47"/>
  <c r="R89" i="47"/>
  <c r="Q89" i="47"/>
  <c r="P89" i="47"/>
  <c r="O89" i="47"/>
  <c r="N89" i="47"/>
  <c r="M89" i="47"/>
  <c r="L89" i="47"/>
  <c r="K89" i="47"/>
  <c r="I89" i="47"/>
  <c r="F89" i="47"/>
  <c r="E89" i="47"/>
  <c r="AB88" i="47"/>
  <c r="AA88" i="47"/>
  <c r="Z88" i="47"/>
  <c r="Y88" i="47"/>
  <c r="X88" i="47"/>
  <c r="W88" i="47"/>
  <c r="V88" i="47"/>
  <c r="U88" i="47"/>
  <c r="S88" i="47"/>
  <c r="R88" i="47"/>
  <c r="Q88" i="47"/>
  <c r="P88" i="47"/>
  <c r="O88" i="47"/>
  <c r="N88" i="47"/>
  <c r="M88" i="47"/>
  <c r="L88" i="47"/>
  <c r="K88" i="47"/>
  <c r="J88" i="47"/>
  <c r="I88" i="47"/>
  <c r="G88" i="47"/>
  <c r="F88" i="47"/>
  <c r="E88" i="47"/>
  <c r="AB86" i="47"/>
  <c r="AA86" i="47"/>
  <c r="Z86" i="47"/>
  <c r="Y86" i="47"/>
  <c r="X86" i="47"/>
  <c r="W86" i="47"/>
  <c r="V86" i="47"/>
  <c r="R86" i="47"/>
  <c r="Q86" i="47"/>
  <c r="P86" i="47"/>
  <c r="O86" i="47"/>
  <c r="N86" i="47"/>
  <c r="M86" i="47"/>
  <c r="L86" i="47"/>
  <c r="K86" i="47"/>
  <c r="J86" i="47"/>
  <c r="I86" i="47"/>
  <c r="G86" i="47"/>
  <c r="F86" i="47"/>
  <c r="E86" i="47"/>
  <c r="AB85" i="47"/>
  <c r="AA85" i="47"/>
  <c r="Z85" i="47"/>
  <c r="Y85" i="47"/>
  <c r="X85" i="47"/>
  <c r="W85" i="47"/>
  <c r="V85" i="47"/>
  <c r="U85" i="47"/>
  <c r="R85" i="47"/>
  <c r="Q85" i="47"/>
  <c r="P85" i="47"/>
  <c r="O85" i="47"/>
  <c r="N85" i="47"/>
  <c r="M85" i="47"/>
  <c r="L85" i="47"/>
  <c r="K85" i="47"/>
  <c r="J85" i="47"/>
  <c r="I85" i="47"/>
  <c r="F85" i="47"/>
  <c r="E85" i="47"/>
  <c r="AB84" i="47"/>
  <c r="AA84" i="47"/>
  <c r="Z84" i="47"/>
  <c r="Y84" i="47"/>
  <c r="X84" i="47"/>
  <c r="W84" i="47"/>
  <c r="V84" i="47"/>
  <c r="S84" i="47"/>
  <c r="R84" i="47"/>
  <c r="Q84" i="47"/>
  <c r="P84" i="47"/>
  <c r="O84" i="47"/>
  <c r="N84" i="47"/>
  <c r="M84" i="47"/>
  <c r="L84" i="47"/>
  <c r="K84" i="47"/>
  <c r="J84" i="47"/>
  <c r="I84" i="47"/>
  <c r="G84" i="47"/>
  <c r="F84" i="47"/>
  <c r="E84" i="47"/>
  <c r="AB82" i="47"/>
  <c r="AA82" i="47"/>
  <c r="Z82" i="47"/>
  <c r="Y82" i="47"/>
  <c r="X82" i="47"/>
  <c r="W82" i="47"/>
  <c r="V82" i="47"/>
  <c r="U82" i="47"/>
  <c r="R82" i="47"/>
  <c r="Q82" i="47"/>
  <c r="P82" i="47"/>
  <c r="O82" i="47"/>
  <c r="N82" i="47"/>
  <c r="M82" i="47"/>
  <c r="L82" i="47"/>
  <c r="K82" i="47"/>
  <c r="J82" i="47"/>
  <c r="I82" i="47"/>
  <c r="F82" i="47"/>
  <c r="E82" i="47"/>
  <c r="AB81" i="47"/>
  <c r="AA81" i="47"/>
  <c r="Z81" i="47"/>
  <c r="Y81" i="47"/>
  <c r="X81" i="47"/>
  <c r="W81" i="47"/>
  <c r="V81" i="47"/>
  <c r="S81" i="47"/>
  <c r="R81" i="47"/>
  <c r="Q81" i="47"/>
  <c r="P81" i="47"/>
  <c r="O81" i="47"/>
  <c r="N81" i="47"/>
  <c r="M81" i="47"/>
  <c r="L81" i="47"/>
  <c r="K81" i="47"/>
  <c r="J81" i="47"/>
  <c r="G81" i="47"/>
  <c r="F81" i="47"/>
  <c r="E81" i="47"/>
  <c r="AB80" i="47"/>
  <c r="AA80" i="47"/>
  <c r="Z80" i="47"/>
  <c r="Y80" i="47"/>
  <c r="X80" i="47"/>
  <c r="W80" i="47"/>
  <c r="V80" i="47"/>
  <c r="U80" i="47"/>
  <c r="S80" i="47"/>
  <c r="R80" i="47"/>
  <c r="Q80" i="47"/>
  <c r="P80" i="47"/>
  <c r="O80" i="47"/>
  <c r="N80" i="47"/>
  <c r="M80" i="47"/>
  <c r="L80" i="47"/>
  <c r="K80" i="47"/>
  <c r="J80" i="47"/>
  <c r="F80" i="47"/>
  <c r="E80" i="47"/>
  <c r="AB78" i="47"/>
  <c r="AA78" i="47"/>
  <c r="Z78" i="47"/>
  <c r="Y78" i="47"/>
  <c r="X78" i="47"/>
  <c r="W78" i="47"/>
  <c r="V78" i="47"/>
  <c r="U78" i="47"/>
  <c r="R78" i="47"/>
  <c r="Q78" i="47"/>
  <c r="P78" i="47"/>
  <c r="O78" i="47"/>
  <c r="N78" i="47"/>
  <c r="M78" i="47"/>
  <c r="L78" i="47"/>
  <c r="K78" i="47"/>
  <c r="J78" i="47"/>
  <c r="I78" i="47"/>
  <c r="F78" i="47"/>
  <c r="E78" i="47"/>
  <c r="AB77" i="47"/>
  <c r="AA77" i="47"/>
  <c r="Z77" i="47"/>
  <c r="Y77" i="47"/>
  <c r="X77" i="47"/>
  <c r="W77" i="47"/>
  <c r="V77" i="47"/>
  <c r="U77" i="47"/>
  <c r="S77" i="47"/>
  <c r="R77" i="47"/>
  <c r="Q77" i="47"/>
  <c r="P77" i="47"/>
  <c r="O77" i="47"/>
  <c r="N77" i="47"/>
  <c r="M77" i="47"/>
  <c r="L77" i="47"/>
  <c r="K77" i="47"/>
  <c r="J77" i="47"/>
  <c r="I77" i="47"/>
  <c r="G77" i="47"/>
  <c r="F77" i="47"/>
  <c r="E77" i="47"/>
  <c r="AB76" i="47"/>
  <c r="AA76" i="47"/>
  <c r="Z76" i="47"/>
  <c r="Y76" i="47"/>
  <c r="X76" i="47"/>
  <c r="W76" i="47"/>
  <c r="V76" i="47"/>
  <c r="U76" i="47"/>
  <c r="S76" i="47"/>
  <c r="R76" i="47"/>
  <c r="Q76" i="47"/>
  <c r="P76" i="47"/>
  <c r="O76" i="47"/>
  <c r="N76" i="47"/>
  <c r="M76" i="47"/>
  <c r="L76" i="47"/>
  <c r="K76" i="47"/>
  <c r="J76" i="47"/>
  <c r="F76" i="47"/>
  <c r="E76" i="47"/>
  <c r="AB74" i="47"/>
  <c r="AA74" i="47"/>
  <c r="Z74" i="47"/>
  <c r="Y74" i="47"/>
  <c r="X74" i="47"/>
  <c r="W74" i="47"/>
  <c r="V74" i="47"/>
  <c r="U74" i="47"/>
  <c r="S74" i="47"/>
  <c r="R74" i="47"/>
  <c r="Q74" i="47"/>
  <c r="P74" i="47"/>
  <c r="O74" i="47"/>
  <c r="N74" i="47"/>
  <c r="M74" i="47"/>
  <c r="L74" i="47"/>
  <c r="K74" i="47"/>
  <c r="J74" i="47"/>
  <c r="I74" i="47"/>
  <c r="G74" i="47"/>
  <c r="F74" i="47"/>
  <c r="E74" i="47"/>
  <c r="AB73" i="47"/>
  <c r="AA73" i="47"/>
  <c r="Z73" i="47"/>
  <c r="Y73" i="47"/>
  <c r="X73" i="47"/>
  <c r="W73" i="47"/>
  <c r="V73" i="47"/>
  <c r="U73" i="47"/>
  <c r="S73" i="47"/>
  <c r="R73" i="47"/>
  <c r="Q73" i="47"/>
  <c r="P73" i="47"/>
  <c r="O73" i="47"/>
  <c r="N73" i="47"/>
  <c r="M73" i="47"/>
  <c r="L73" i="47"/>
  <c r="K73" i="47"/>
  <c r="J73" i="47"/>
  <c r="I73" i="47"/>
  <c r="F73" i="47"/>
  <c r="E73" i="47"/>
  <c r="AB72" i="47"/>
  <c r="AA72" i="47"/>
  <c r="Z72" i="47"/>
  <c r="Y72" i="47"/>
  <c r="X72" i="47"/>
  <c r="W72" i="47"/>
  <c r="V72" i="47"/>
  <c r="U72" i="47"/>
  <c r="R72" i="47"/>
  <c r="Q72" i="47"/>
  <c r="P72" i="47"/>
  <c r="O72" i="47"/>
  <c r="N72" i="47"/>
  <c r="M72" i="47"/>
  <c r="L72" i="47"/>
  <c r="K72" i="47"/>
  <c r="J72" i="47"/>
  <c r="I72" i="47"/>
  <c r="G72" i="47"/>
  <c r="F72" i="47"/>
  <c r="E72" i="47"/>
  <c r="AB70" i="47"/>
  <c r="AA70" i="47"/>
  <c r="Z70" i="47"/>
  <c r="Y70" i="47"/>
  <c r="X70" i="47"/>
  <c r="W70" i="47"/>
  <c r="V70" i="47"/>
  <c r="U70" i="47"/>
  <c r="S70" i="47"/>
  <c r="R70" i="47"/>
  <c r="Q70" i="47"/>
  <c r="P70" i="47"/>
  <c r="O70" i="47"/>
  <c r="N70" i="47"/>
  <c r="M70" i="47"/>
  <c r="L70" i="47"/>
  <c r="K70" i="47"/>
  <c r="J70" i="47"/>
  <c r="I70" i="47"/>
  <c r="G70" i="47"/>
  <c r="F70" i="47"/>
  <c r="E70" i="47"/>
  <c r="AB69" i="47"/>
  <c r="AA69" i="47"/>
  <c r="Z69" i="47"/>
  <c r="Y69" i="47"/>
  <c r="X69" i="47"/>
  <c r="W69" i="47"/>
  <c r="V69" i="47"/>
  <c r="U69" i="47"/>
  <c r="S69" i="47"/>
  <c r="R69" i="47"/>
  <c r="Q69" i="47"/>
  <c r="P69" i="47"/>
  <c r="O69" i="47"/>
  <c r="N69" i="47"/>
  <c r="M69" i="47"/>
  <c r="L69" i="47"/>
  <c r="K69" i="47"/>
  <c r="J69" i="47"/>
  <c r="I69" i="47"/>
  <c r="G69" i="47"/>
  <c r="F69" i="47"/>
  <c r="E69" i="47"/>
  <c r="AB68" i="47"/>
  <c r="AA68" i="47"/>
  <c r="Z68" i="47"/>
  <c r="Y68" i="47"/>
  <c r="X68" i="47"/>
  <c r="W68" i="47"/>
  <c r="V68" i="47"/>
  <c r="U68" i="47"/>
  <c r="S68" i="47"/>
  <c r="R68" i="47"/>
  <c r="Q68" i="47"/>
  <c r="P68" i="47"/>
  <c r="O68" i="47"/>
  <c r="N68" i="47"/>
  <c r="M68" i="47"/>
  <c r="L68" i="47"/>
  <c r="K68" i="47"/>
  <c r="J68" i="47"/>
  <c r="F68" i="47"/>
  <c r="E68" i="47"/>
  <c r="AB66" i="47"/>
  <c r="AA66" i="47"/>
  <c r="Z66" i="47"/>
  <c r="Y66" i="47"/>
  <c r="X66" i="47"/>
  <c r="W66" i="47"/>
  <c r="V66" i="47"/>
  <c r="U66" i="47"/>
  <c r="S66" i="47"/>
  <c r="R66" i="47"/>
  <c r="Q66" i="47"/>
  <c r="P66" i="47"/>
  <c r="O66" i="47"/>
  <c r="N66" i="47"/>
  <c r="M66" i="47"/>
  <c r="L66" i="47"/>
  <c r="K66" i="47"/>
  <c r="J66" i="47"/>
  <c r="I66" i="47"/>
  <c r="G66" i="47"/>
  <c r="F66" i="47"/>
  <c r="E66" i="47"/>
  <c r="AB65" i="47"/>
  <c r="AA65" i="47"/>
  <c r="Z65" i="47"/>
  <c r="Y65" i="47"/>
  <c r="X65" i="47"/>
  <c r="W65" i="47"/>
  <c r="V65" i="47"/>
  <c r="U65" i="47"/>
  <c r="R65" i="47"/>
  <c r="Q65" i="47"/>
  <c r="P65" i="47"/>
  <c r="O65" i="47"/>
  <c r="N65" i="47"/>
  <c r="M65" i="47"/>
  <c r="L65" i="47"/>
  <c r="K65" i="47"/>
  <c r="J65" i="47"/>
  <c r="I65" i="47"/>
  <c r="G65" i="47"/>
  <c r="F65" i="47"/>
  <c r="E65" i="47"/>
  <c r="AB64" i="47"/>
  <c r="AA64" i="47"/>
  <c r="Z64" i="47"/>
  <c r="Y64" i="47"/>
  <c r="X64" i="47"/>
  <c r="W64" i="47"/>
  <c r="V64" i="47"/>
  <c r="U64" i="47"/>
  <c r="S64" i="47"/>
  <c r="R64" i="47"/>
  <c r="Q64" i="47"/>
  <c r="P64" i="47"/>
  <c r="O64" i="47"/>
  <c r="N64" i="47"/>
  <c r="M64" i="47"/>
  <c r="L64" i="47"/>
  <c r="K64" i="47"/>
  <c r="J64" i="47"/>
  <c r="I64" i="47"/>
  <c r="G64" i="47"/>
  <c r="F64" i="47"/>
  <c r="E64" i="47"/>
  <c r="T105" i="49"/>
  <c r="T104" i="49"/>
  <c r="H101" i="49"/>
  <c r="T100" i="49"/>
  <c r="T98" i="49"/>
  <c r="T94" i="49"/>
  <c r="H94" i="49"/>
  <c r="H93" i="49"/>
  <c r="O92" i="49"/>
  <c r="H89" i="49"/>
  <c r="H88" i="49"/>
  <c r="H84" i="49"/>
  <c r="H82" i="49"/>
  <c r="T78" i="49"/>
  <c r="H78" i="49"/>
  <c r="H77" i="49"/>
  <c r="H73" i="49"/>
  <c r="T72" i="49"/>
  <c r="T70" i="49"/>
  <c r="H66" i="49"/>
  <c r="T110" i="47"/>
  <c r="S110" i="47"/>
  <c r="H110" i="47"/>
  <c r="G110" i="47"/>
  <c r="T109" i="47"/>
  <c r="S109" i="47"/>
  <c r="H109" i="47"/>
  <c r="T108" i="47"/>
  <c r="H108" i="47"/>
  <c r="G108" i="47"/>
  <c r="T106" i="47"/>
  <c r="S106" i="47"/>
  <c r="T105" i="47"/>
  <c r="S105" i="47"/>
  <c r="H105" i="47"/>
  <c r="G105" i="47"/>
  <c r="T104" i="47"/>
  <c r="H104" i="47"/>
  <c r="T102" i="47"/>
  <c r="H102" i="47"/>
  <c r="G102" i="47"/>
  <c r="T101" i="47"/>
  <c r="S101" i="47"/>
  <c r="H101" i="47"/>
  <c r="G101" i="47"/>
  <c r="T100" i="47"/>
  <c r="H100" i="47"/>
  <c r="G100" i="47"/>
  <c r="T98" i="47"/>
  <c r="S98" i="47"/>
  <c r="T97" i="47"/>
  <c r="H97" i="47"/>
  <c r="G97" i="47"/>
  <c r="T96" i="47"/>
  <c r="H96" i="47"/>
  <c r="T94" i="47"/>
  <c r="S94" i="47"/>
  <c r="G94" i="47"/>
  <c r="T93" i="47"/>
  <c r="S93" i="47"/>
  <c r="H93" i="47"/>
  <c r="T92" i="47"/>
  <c r="H92" i="47"/>
  <c r="T90" i="47"/>
  <c r="S90" i="47"/>
  <c r="H90" i="47"/>
  <c r="T89" i="47"/>
  <c r="S89" i="47"/>
  <c r="H89" i="47"/>
  <c r="G89" i="47"/>
  <c r="T88" i="47"/>
  <c r="H88" i="47"/>
  <c r="T86" i="47"/>
  <c r="S86" i="47"/>
  <c r="H86" i="47"/>
  <c r="T85" i="47"/>
  <c r="S85" i="47"/>
  <c r="H85" i="47"/>
  <c r="G85" i="47"/>
  <c r="T84" i="47"/>
  <c r="H84" i="47"/>
  <c r="T82" i="47"/>
  <c r="S82" i="47"/>
  <c r="H82" i="47"/>
  <c r="T81" i="47"/>
  <c r="H81" i="47"/>
  <c r="T80" i="47"/>
  <c r="H80" i="47"/>
  <c r="G80" i="47"/>
  <c r="T78" i="47"/>
  <c r="S78" i="47"/>
  <c r="H78" i="47"/>
  <c r="G78" i="47"/>
  <c r="T77" i="47"/>
  <c r="H77" i="47"/>
  <c r="T76" i="47"/>
  <c r="H76" i="47"/>
  <c r="G76" i="47"/>
  <c r="H74" i="47"/>
  <c r="T72" i="47"/>
  <c r="H72" i="47"/>
  <c r="T70" i="47"/>
  <c r="H70" i="47"/>
  <c r="T69" i="47"/>
  <c r="H69" i="47"/>
  <c r="H68" i="47"/>
  <c r="T66" i="47"/>
  <c r="H66" i="47"/>
  <c r="T64" i="47"/>
  <c r="H64" i="47"/>
  <c r="U110" i="49"/>
  <c r="T110" i="49"/>
  <c r="I110" i="49"/>
  <c r="V109" i="49"/>
  <c r="U109" i="49"/>
  <c r="I109" i="49"/>
  <c r="H109" i="49"/>
  <c r="U108" i="49"/>
  <c r="T108" i="49"/>
  <c r="I108" i="49"/>
  <c r="F108" i="49"/>
  <c r="V106" i="49"/>
  <c r="U106" i="49"/>
  <c r="I106" i="49"/>
  <c r="F106" i="49"/>
  <c r="U105" i="49"/>
  <c r="R105" i="49"/>
  <c r="I105" i="49"/>
  <c r="V104" i="49"/>
  <c r="U104" i="49"/>
  <c r="R104" i="49"/>
  <c r="J104" i="49"/>
  <c r="I104" i="49"/>
  <c r="F104" i="49"/>
  <c r="U102" i="49"/>
  <c r="I102" i="49"/>
  <c r="F102" i="49"/>
  <c r="V101" i="49"/>
  <c r="U101" i="49"/>
  <c r="R101" i="49"/>
  <c r="J101" i="49"/>
  <c r="I101" i="49"/>
  <c r="V100" i="49"/>
  <c r="U100" i="49"/>
  <c r="R100" i="49"/>
  <c r="I100" i="49"/>
  <c r="U98" i="49"/>
  <c r="J98" i="49"/>
  <c r="I98" i="49"/>
  <c r="U97" i="49"/>
  <c r="J97" i="49"/>
  <c r="I97" i="49"/>
  <c r="U96" i="49"/>
  <c r="I96" i="49"/>
  <c r="F96" i="49"/>
  <c r="U94" i="49"/>
  <c r="J94" i="49"/>
  <c r="I94" i="49"/>
  <c r="U93" i="49"/>
  <c r="J93" i="49"/>
  <c r="I93" i="49"/>
  <c r="F93" i="49"/>
  <c r="U92" i="49"/>
  <c r="R92" i="49"/>
  <c r="I92" i="49"/>
  <c r="V90" i="49"/>
  <c r="I90" i="49"/>
  <c r="V89" i="49"/>
  <c r="U89" i="49"/>
  <c r="I89" i="49"/>
  <c r="V88" i="49"/>
  <c r="U88" i="49"/>
  <c r="R88" i="49"/>
  <c r="Q88" i="49"/>
  <c r="J88" i="49"/>
  <c r="I88" i="49"/>
  <c r="U86" i="49"/>
  <c r="V85" i="49"/>
  <c r="U85" i="49"/>
  <c r="R85" i="49"/>
  <c r="J85" i="49"/>
  <c r="I84" i="49"/>
  <c r="V82" i="49"/>
  <c r="U82" i="49"/>
  <c r="R82" i="49"/>
  <c r="I82" i="49"/>
  <c r="F82" i="49"/>
  <c r="U81" i="49"/>
  <c r="J81" i="49"/>
  <c r="I81" i="49"/>
  <c r="U80" i="49"/>
  <c r="I80" i="49"/>
  <c r="U78" i="49"/>
  <c r="R78" i="49"/>
  <c r="V77" i="49"/>
  <c r="U77" i="49"/>
  <c r="I77" i="49"/>
  <c r="V76" i="49"/>
  <c r="U76" i="49"/>
  <c r="R76" i="49"/>
  <c r="J76" i="49"/>
  <c r="I76" i="49"/>
  <c r="V74" i="49"/>
  <c r="J73" i="49"/>
  <c r="I73" i="49"/>
  <c r="F73" i="49"/>
  <c r="I72" i="49"/>
  <c r="I70" i="49"/>
  <c r="U69" i="49"/>
  <c r="J69" i="49"/>
  <c r="I69" i="49"/>
  <c r="F69" i="49"/>
  <c r="I68" i="49"/>
  <c r="I66" i="49"/>
  <c r="J65" i="49"/>
  <c r="I65" i="49"/>
  <c r="I64" i="49"/>
  <c r="U110" i="47"/>
  <c r="J110" i="47"/>
  <c r="I110" i="47"/>
  <c r="J109" i="47"/>
  <c r="I109" i="47"/>
  <c r="U108" i="47"/>
  <c r="J108" i="47"/>
  <c r="V106" i="47"/>
  <c r="U106" i="47"/>
  <c r="H106" i="47"/>
  <c r="G106" i="47"/>
  <c r="V105" i="47"/>
  <c r="U105" i="47"/>
  <c r="V104" i="47"/>
  <c r="U104" i="47"/>
  <c r="V102" i="47"/>
  <c r="U102" i="47"/>
  <c r="U101" i="47"/>
  <c r="V100" i="47"/>
  <c r="U100" i="47"/>
  <c r="U98" i="47"/>
  <c r="H98" i="47"/>
  <c r="U97" i="47"/>
  <c r="J97" i="47"/>
  <c r="I97" i="47"/>
  <c r="J96" i="47"/>
  <c r="I96" i="47"/>
  <c r="V94" i="47"/>
  <c r="U94" i="47"/>
  <c r="I94" i="47"/>
  <c r="H94" i="47"/>
  <c r="I93" i="47"/>
  <c r="I92" i="47"/>
  <c r="V90" i="47"/>
  <c r="J90" i="47"/>
  <c r="G90" i="47"/>
  <c r="V89" i="47"/>
  <c r="J89" i="47"/>
  <c r="U86" i="47"/>
  <c r="U84" i="47"/>
  <c r="G82" i="47"/>
  <c r="U81" i="47"/>
  <c r="I81" i="47"/>
  <c r="I80" i="47"/>
  <c r="I76" i="47"/>
  <c r="T74" i="47"/>
  <c r="T73" i="47"/>
  <c r="H73" i="47"/>
  <c r="G73" i="47"/>
  <c r="S72" i="47"/>
  <c r="T68" i="47"/>
  <c r="I68" i="47"/>
  <c r="G68" i="47"/>
  <c r="T65" i="47"/>
  <c r="S65" i="47"/>
  <c r="H65" i="47"/>
  <c r="F88" i="49" l="1"/>
  <c r="J66" i="49"/>
  <c r="J72" i="49"/>
  <c r="J80" i="49"/>
  <c r="J64" i="49"/>
  <c r="V69" i="49"/>
  <c r="M64" i="49"/>
  <c r="V65" i="49"/>
  <c r="V66" i="49"/>
  <c r="V68" i="49"/>
  <c r="Y69" i="49"/>
  <c r="X70" i="49"/>
  <c r="V72" i="49"/>
  <c r="U73" i="49"/>
  <c r="R74" i="49"/>
  <c r="M76" i="49"/>
  <c r="L77" i="49"/>
  <c r="I78" i="49"/>
  <c r="Y78" i="49"/>
  <c r="V80" i="49"/>
  <c r="Q81" i="49"/>
  <c r="K82" i="49"/>
  <c r="Z82" i="49"/>
  <c r="U84" i="49"/>
  <c r="F86" i="49"/>
  <c r="X86" i="49"/>
  <c r="J89" i="49"/>
  <c r="L92" i="49"/>
  <c r="W93" i="49"/>
  <c r="K100" i="49"/>
  <c r="V105" i="49"/>
  <c r="J109" i="49"/>
  <c r="T66" i="49"/>
  <c r="K64" i="49"/>
  <c r="K76" i="49"/>
  <c r="V86" i="49"/>
  <c r="J92" i="49"/>
  <c r="V96" i="49"/>
  <c r="L64" i="49"/>
  <c r="U65" i="49"/>
  <c r="U66" i="49"/>
  <c r="U68" i="49"/>
  <c r="W70" i="49"/>
  <c r="L76" i="49"/>
  <c r="J77" i="49"/>
  <c r="J82" i="49"/>
  <c r="V93" i="49"/>
  <c r="Q64" i="49"/>
  <c r="W65" i="49"/>
  <c r="W66" i="49"/>
  <c r="Y68" i="49"/>
  <c r="Z69" i="49"/>
  <c r="Y70" i="49"/>
  <c r="W72" i="49"/>
  <c r="V73" i="49"/>
  <c r="U74" i="49"/>
  <c r="N76" i="49"/>
  <c r="M77" i="49"/>
  <c r="J78" i="49"/>
  <c r="Z78" i="49"/>
  <c r="W80" i="49"/>
  <c r="R81" i="49"/>
  <c r="L82" i="49"/>
  <c r="AA82" i="49"/>
  <c r="V84" i="49"/>
  <c r="N85" i="49"/>
  <c r="I86" i="49"/>
  <c r="K89" i="49"/>
  <c r="U90" i="49"/>
  <c r="X93" i="49"/>
  <c r="J96" i="49"/>
  <c r="V98" i="49"/>
  <c r="J102" i="49"/>
  <c r="V108" i="49"/>
  <c r="O68" i="49"/>
  <c r="V64" i="49"/>
  <c r="C27" i="20"/>
  <c r="E64" i="49"/>
  <c r="Z64" i="49"/>
  <c r="E66" i="49"/>
  <c r="Z68" i="49"/>
  <c r="W69" i="49"/>
  <c r="V70" i="49"/>
  <c r="N72" i="49"/>
  <c r="L73" i="49"/>
  <c r="K74" i="49"/>
  <c r="AA74" i="49"/>
  <c r="W76" i="49"/>
  <c r="Z80" i="49"/>
  <c r="V81" i="49"/>
  <c r="J86" i="49"/>
  <c r="AA64" i="49"/>
  <c r="Z66" i="49"/>
  <c r="AA68" i="49"/>
  <c r="L74" i="49"/>
  <c r="N64" i="49"/>
  <c r="M65" i="49"/>
  <c r="M66" i="49"/>
  <c r="J68" i="49"/>
  <c r="E69" i="49"/>
  <c r="X69" i="49"/>
  <c r="U70" i="49"/>
  <c r="AA73" i="49"/>
  <c r="W74" i="49"/>
  <c r="F78" i="49"/>
  <c r="R80" i="49"/>
  <c r="K81" i="49"/>
  <c r="K68" i="49"/>
  <c r="K73" i="49"/>
  <c r="R64" i="49"/>
  <c r="N65" i="49"/>
  <c r="K66" i="49"/>
  <c r="AA66" i="49"/>
  <c r="X68" i="49"/>
  <c r="Q69" i="49"/>
  <c r="J70" i="49"/>
  <c r="AA70" i="49"/>
  <c r="U72" i="49"/>
  <c r="M73" i="49"/>
  <c r="I74" i="49"/>
  <c r="Q76" i="49"/>
  <c r="K77" i="49"/>
  <c r="V78" i="49"/>
  <c r="M80" i="49"/>
  <c r="O73" i="49"/>
  <c r="Q65" i="49"/>
  <c r="AB70" i="49"/>
  <c r="F65" i="49"/>
  <c r="Y65" i="49"/>
  <c r="R66" i="49"/>
  <c r="O70" i="49"/>
  <c r="Y72" i="49"/>
  <c r="O76" i="49"/>
  <c r="AB94" i="49"/>
  <c r="P94" i="49"/>
  <c r="P88" i="49"/>
  <c r="AB84" i="49"/>
  <c r="P74" i="49"/>
  <c r="P81" i="49"/>
  <c r="AB77" i="49"/>
  <c r="O65" i="49"/>
  <c r="O77" i="49"/>
  <c r="P64" i="49"/>
  <c r="P77" i="49"/>
  <c r="AB90" i="49"/>
  <c r="AB80" i="49"/>
  <c r="AB66" i="49"/>
  <c r="AB73" i="49"/>
  <c r="P84" i="49"/>
  <c r="U64" i="49"/>
  <c r="K65" i="49"/>
  <c r="Z65" i="49"/>
  <c r="P66" i="49"/>
  <c r="F68" i="49"/>
  <c r="W68" i="49"/>
  <c r="AB69" i="49"/>
  <c r="R70" i="49"/>
  <c r="P73" i="49"/>
  <c r="F74" i="49"/>
  <c r="AA76" i="49"/>
  <c r="R77" i="49"/>
  <c r="I85" i="49"/>
  <c r="AB86" i="49"/>
  <c r="P90" i="49"/>
  <c r="F92" i="49"/>
  <c r="AB93" i="49"/>
  <c r="R94" i="49"/>
  <c r="O64" i="49"/>
  <c r="P70" i="49"/>
  <c r="AB76" i="49"/>
  <c r="P80" i="49"/>
  <c r="P93" i="49"/>
  <c r="AB89" i="49"/>
  <c r="P65" i="49"/>
  <c r="AB78" i="49"/>
  <c r="P82" i="49"/>
  <c r="AB85" i="49"/>
  <c r="P89" i="49"/>
  <c r="AB65" i="49"/>
  <c r="P69" i="49"/>
  <c r="P86" i="49"/>
  <c r="AB68" i="49"/>
  <c r="P72" i="49"/>
  <c r="AB92" i="49"/>
  <c r="AB72" i="49"/>
  <c r="P76" i="49"/>
  <c r="AB74" i="49"/>
  <c r="P78" i="49"/>
  <c r="AB81" i="49"/>
  <c r="P85" i="49"/>
  <c r="AB82" i="49"/>
  <c r="AB64" i="49"/>
  <c r="P68" i="49"/>
  <c r="AB88" i="49"/>
  <c r="P92" i="49"/>
  <c r="O67" i="51"/>
  <c r="AA67" i="51"/>
  <c r="O71" i="51"/>
  <c r="AA71" i="51"/>
  <c r="O75" i="51"/>
  <c r="AA75" i="51"/>
  <c r="O79" i="51"/>
  <c r="AA79" i="51"/>
  <c r="O83" i="51"/>
  <c r="AA83" i="51"/>
  <c r="O87" i="51"/>
  <c r="AA87" i="51"/>
  <c r="O91" i="51"/>
  <c r="AA91" i="51"/>
  <c r="O95" i="51"/>
  <c r="AA95" i="51"/>
  <c r="O99" i="51"/>
  <c r="AA99" i="51"/>
  <c r="O103" i="51"/>
  <c r="AA103" i="51"/>
  <c r="O107" i="51"/>
  <c r="AA107" i="51"/>
  <c r="O111" i="51"/>
  <c r="AA111" i="51"/>
  <c r="P67" i="51"/>
  <c r="AB67" i="51"/>
  <c r="P71" i="51"/>
  <c r="AB71" i="51"/>
  <c r="P75" i="51"/>
  <c r="AB75" i="51"/>
  <c r="P79" i="51"/>
  <c r="AB79" i="51"/>
  <c r="P83" i="51"/>
  <c r="AB83" i="51"/>
  <c r="P87" i="51"/>
  <c r="AB87" i="51"/>
  <c r="P91" i="51"/>
  <c r="AB91" i="51"/>
  <c r="P95" i="51"/>
  <c r="AB95" i="51"/>
  <c r="P99" i="51"/>
  <c r="AB99" i="51"/>
  <c r="P103" i="51"/>
  <c r="AB103" i="51"/>
  <c r="P107" i="51"/>
  <c r="AB107" i="51"/>
  <c r="P111" i="51"/>
  <c r="AB111" i="51"/>
  <c r="E67" i="51"/>
  <c r="Q67" i="51"/>
  <c r="E71" i="51"/>
  <c r="Q71" i="51"/>
  <c r="E75" i="51"/>
  <c r="Q75" i="51"/>
  <c r="E79" i="51"/>
  <c r="Q79" i="51"/>
  <c r="E83" i="51"/>
  <c r="Q83" i="51"/>
  <c r="E87" i="51"/>
  <c r="Q87" i="51"/>
  <c r="E91" i="51"/>
  <c r="Q91" i="51"/>
  <c r="E95" i="51"/>
  <c r="Q95" i="51"/>
  <c r="E99" i="51"/>
  <c r="Q99" i="51"/>
  <c r="E103" i="51"/>
  <c r="Q103" i="51"/>
  <c r="E107" i="51"/>
  <c r="Q107" i="51"/>
  <c r="E111" i="51"/>
  <c r="Q111" i="51"/>
  <c r="F67" i="51"/>
  <c r="R67" i="51"/>
  <c r="F71" i="51"/>
  <c r="R71" i="51"/>
  <c r="F75" i="51"/>
  <c r="R75" i="51"/>
  <c r="F79" i="51"/>
  <c r="R79" i="51"/>
  <c r="F83" i="51"/>
  <c r="R83" i="51"/>
  <c r="F87" i="51"/>
  <c r="R87" i="51"/>
  <c r="F91" i="51"/>
  <c r="R91" i="51"/>
  <c r="F95" i="51"/>
  <c r="R95" i="51"/>
  <c r="F99" i="51"/>
  <c r="R99" i="51"/>
  <c r="F103" i="51"/>
  <c r="R103" i="51"/>
  <c r="F107" i="51"/>
  <c r="R107" i="51"/>
  <c r="F111" i="51"/>
  <c r="R111" i="51"/>
  <c r="G64" i="49"/>
  <c r="S64" i="49"/>
  <c r="G65" i="49"/>
  <c r="S65" i="49"/>
  <c r="G66" i="49"/>
  <c r="S66" i="49"/>
  <c r="G68" i="49"/>
  <c r="S68" i="49"/>
  <c r="G69" i="49"/>
  <c r="S69" i="49"/>
  <c r="G70" i="49"/>
  <c r="S70" i="49"/>
  <c r="G72" i="49"/>
  <c r="S72" i="49"/>
  <c r="G73" i="49"/>
  <c r="S73" i="49"/>
  <c r="G74" i="49"/>
  <c r="S74" i="49"/>
  <c r="G76" i="49"/>
  <c r="S76" i="49"/>
  <c r="G77" i="49"/>
  <c r="S77" i="49"/>
  <c r="G78" i="49"/>
  <c r="S78" i="49"/>
  <c r="G80" i="49"/>
  <c r="S80" i="49"/>
  <c r="G81" i="49"/>
  <c r="S81" i="49"/>
  <c r="G82" i="49"/>
  <c r="S82" i="49"/>
  <c r="G84" i="49"/>
  <c r="S84" i="49"/>
  <c r="G85" i="49"/>
  <c r="S85" i="49"/>
  <c r="G86" i="49"/>
  <c r="S86" i="49"/>
  <c r="G88" i="49"/>
  <c r="S88" i="49"/>
  <c r="G89" i="49"/>
  <c r="S89" i="49"/>
  <c r="G90" i="49"/>
  <c r="S90" i="49"/>
  <c r="G92" i="49"/>
  <c r="S92" i="49"/>
  <c r="G93" i="49"/>
  <c r="S93" i="49"/>
  <c r="G94" i="49"/>
  <c r="S94" i="49"/>
  <c r="G96" i="49"/>
  <c r="S96" i="49"/>
  <c r="G97" i="49"/>
  <c r="S97" i="49"/>
  <c r="G98" i="49"/>
  <c r="S98" i="49"/>
  <c r="G100" i="49"/>
  <c r="S100" i="49"/>
  <c r="G101" i="49"/>
  <c r="S101" i="49"/>
  <c r="G102" i="49"/>
  <c r="S102" i="49"/>
  <c r="G104" i="49"/>
  <c r="S104" i="49"/>
  <c r="G105" i="49"/>
  <c r="S105" i="49"/>
  <c r="G106" i="49"/>
  <c r="S106" i="49"/>
  <c r="G108" i="49"/>
  <c r="S108" i="49"/>
  <c r="G109" i="49"/>
  <c r="S109" i="49"/>
  <c r="G110" i="49"/>
  <c r="S110" i="49"/>
  <c r="H64" i="49"/>
  <c r="T64" i="49"/>
  <c r="H65" i="49"/>
  <c r="T65" i="49"/>
  <c r="H68" i="49"/>
  <c r="T68" i="49"/>
  <c r="H69" i="49"/>
  <c r="T69" i="49"/>
  <c r="H70" i="49"/>
  <c r="H72" i="49"/>
  <c r="T73" i="49"/>
  <c r="H74" i="49"/>
  <c r="T74" i="49"/>
  <c r="H76" i="49"/>
  <c r="T76" i="49"/>
  <c r="T77" i="49"/>
  <c r="H80" i="49"/>
  <c r="T80" i="49"/>
  <c r="H81" i="49"/>
  <c r="T81" i="49"/>
  <c r="T82" i="49"/>
  <c r="T84" i="49"/>
  <c r="H85" i="49"/>
  <c r="T85" i="49"/>
  <c r="H86" i="49"/>
  <c r="T86" i="49"/>
  <c r="T88" i="49"/>
  <c r="T89" i="49"/>
  <c r="H90" i="49"/>
  <c r="T90" i="49"/>
  <c r="H92" i="49"/>
  <c r="T92" i="49"/>
  <c r="T93" i="49"/>
  <c r="AC93" i="51"/>
  <c r="H96" i="49"/>
  <c r="T96" i="49"/>
  <c r="H97" i="49"/>
  <c r="T97" i="49"/>
  <c r="H98" i="49"/>
  <c r="H100" i="49"/>
  <c r="T101" i="49"/>
  <c r="H102" i="49"/>
  <c r="T102" i="49"/>
  <c r="H104" i="49"/>
  <c r="H105" i="49"/>
  <c r="H106" i="49"/>
  <c r="T106" i="49"/>
  <c r="H108" i="49"/>
  <c r="T109" i="49"/>
  <c r="H110" i="49"/>
  <c r="I67" i="51"/>
  <c r="U67" i="51"/>
  <c r="I71" i="51"/>
  <c r="U71" i="51"/>
  <c r="I75" i="51"/>
  <c r="U75" i="51"/>
  <c r="I79" i="51"/>
  <c r="U79" i="51"/>
  <c r="I83" i="51"/>
  <c r="U83" i="51"/>
  <c r="I87" i="51"/>
  <c r="U87" i="51"/>
  <c r="I91" i="51"/>
  <c r="U91" i="51"/>
  <c r="I95" i="51"/>
  <c r="U95" i="51"/>
  <c r="I99" i="51"/>
  <c r="U99" i="51"/>
  <c r="I103" i="51"/>
  <c r="U103" i="51"/>
  <c r="I107" i="51"/>
  <c r="U107" i="51"/>
  <c r="I111" i="51"/>
  <c r="U111" i="51"/>
  <c r="J67" i="51"/>
  <c r="V67" i="51"/>
  <c r="J71" i="51"/>
  <c r="V71" i="51"/>
  <c r="J75" i="51"/>
  <c r="V75" i="51"/>
  <c r="J79" i="51"/>
  <c r="V79" i="51"/>
  <c r="J83" i="51"/>
  <c r="V83" i="51"/>
  <c r="J87" i="51"/>
  <c r="V87" i="51"/>
  <c r="J91" i="51"/>
  <c r="V91" i="51"/>
  <c r="J95" i="51"/>
  <c r="V95" i="51"/>
  <c r="J99" i="51"/>
  <c r="V99" i="51"/>
  <c r="J103" i="51"/>
  <c r="V103" i="51"/>
  <c r="J107" i="51"/>
  <c r="V107" i="51"/>
  <c r="J111" i="51"/>
  <c r="V111" i="51"/>
  <c r="K67" i="51"/>
  <c r="W67" i="51"/>
  <c r="K71" i="51"/>
  <c r="W71" i="51"/>
  <c r="K75" i="51"/>
  <c r="W75" i="51"/>
  <c r="K79" i="51"/>
  <c r="W79" i="51"/>
  <c r="K83" i="51"/>
  <c r="W83" i="51"/>
  <c r="K87" i="51"/>
  <c r="W87" i="51"/>
  <c r="K91" i="51"/>
  <c r="W91" i="51"/>
  <c r="K95" i="51"/>
  <c r="W95" i="51"/>
  <c r="K99" i="51"/>
  <c r="W99" i="51"/>
  <c r="K103" i="51"/>
  <c r="W103" i="51"/>
  <c r="K107" i="51"/>
  <c r="W107" i="51"/>
  <c r="K111" i="51"/>
  <c r="W111" i="51"/>
  <c r="L67" i="51"/>
  <c r="X67" i="51"/>
  <c r="L71" i="51"/>
  <c r="X71" i="51"/>
  <c r="L75" i="51"/>
  <c r="X75" i="51"/>
  <c r="L79" i="51"/>
  <c r="X79" i="51"/>
  <c r="L83" i="51"/>
  <c r="X83" i="51"/>
  <c r="L87" i="51"/>
  <c r="X87" i="51"/>
  <c r="L91" i="51"/>
  <c r="X91" i="51"/>
  <c r="L95" i="51"/>
  <c r="X95" i="51"/>
  <c r="L99" i="51"/>
  <c r="X99" i="51"/>
  <c r="L103" i="51"/>
  <c r="X103" i="51"/>
  <c r="L107" i="51"/>
  <c r="X107" i="51"/>
  <c r="L111" i="51"/>
  <c r="X111" i="51"/>
  <c r="M67" i="51"/>
  <c r="Y67" i="51"/>
  <c r="M71" i="51"/>
  <c r="Y71" i="51"/>
  <c r="M75" i="51"/>
  <c r="Y75" i="51"/>
  <c r="M79" i="51"/>
  <c r="Y79" i="51"/>
  <c r="M83" i="51"/>
  <c r="Y83" i="51"/>
  <c r="M87" i="51"/>
  <c r="Y87" i="51"/>
  <c r="M91" i="51"/>
  <c r="Y91" i="51"/>
  <c r="M95" i="51"/>
  <c r="Y95" i="51"/>
  <c r="M99" i="51"/>
  <c r="Y99" i="51"/>
  <c r="M103" i="51"/>
  <c r="Y103" i="51"/>
  <c r="M107" i="51"/>
  <c r="Y107" i="51"/>
  <c r="M111" i="51"/>
  <c r="Y111" i="51"/>
  <c r="N67" i="51"/>
  <c r="Z67" i="51"/>
  <c r="N71" i="51"/>
  <c r="Z71" i="51"/>
  <c r="N75" i="51"/>
  <c r="Z75" i="51"/>
  <c r="N79" i="51"/>
  <c r="Z79" i="51"/>
  <c r="N83" i="51"/>
  <c r="Z83" i="51"/>
  <c r="N87" i="51"/>
  <c r="Z87" i="51"/>
  <c r="N91" i="51"/>
  <c r="Z91" i="51"/>
  <c r="N95" i="51"/>
  <c r="Z95" i="51"/>
  <c r="N99" i="51"/>
  <c r="Z99" i="51"/>
  <c r="N103" i="51"/>
  <c r="Z103" i="51"/>
  <c r="N107" i="51"/>
  <c r="Z107" i="51"/>
  <c r="N111" i="51"/>
  <c r="Z111" i="51"/>
  <c r="E27" i="50"/>
  <c r="C27" i="50"/>
  <c r="D57" i="49"/>
  <c r="D56" i="49"/>
  <c r="D55" i="49"/>
  <c r="D53" i="49"/>
  <c r="D106" i="49" s="1"/>
  <c r="D52" i="49"/>
  <c r="D105" i="49" s="1"/>
  <c r="D51" i="49"/>
  <c r="D49" i="49"/>
  <c r="D102" i="49" s="1"/>
  <c r="D48" i="49"/>
  <c r="D101" i="49" s="1"/>
  <c r="D47" i="49"/>
  <c r="D45" i="49"/>
  <c r="D44" i="49"/>
  <c r="D97" i="49" s="1"/>
  <c r="D43" i="49"/>
  <c r="D96" i="49" s="1"/>
  <c r="D41" i="49"/>
  <c r="D40" i="49"/>
  <c r="D39" i="49"/>
  <c r="D37" i="49"/>
  <c r="D36" i="49"/>
  <c r="D89" i="49" s="1"/>
  <c r="D35" i="49"/>
  <c r="D33" i="49"/>
  <c r="D86" i="49" s="1"/>
  <c r="D32" i="49"/>
  <c r="D31" i="49"/>
  <c r="D29" i="49"/>
  <c r="D28" i="49"/>
  <c r="D81" i="49" s="1"/>
  <c r="D27" i="49"/>
  <c r="D80" i="49" s="1"/>
  <c r="D25" i="49"/>
  <c r="D78" i="49" s="1"/>
  <c r="D24" i="49"/>
  <c r="D77" i="49" s="1"/>
  <c r="D23" i="49"/>
  <c r="D21" i="49"/>
  <c r="D74" i="49" s="1"/>
  <c r="D20" i="49"/>
  <c r="D19" i="49"/>
  <c r="D17" i="49"/>
  <c r="D16" i="49"/>
  <c r="D69" i="49" s="1"/>
  <c r="D15" i="49"/>
  <c r="D13" i="49"/>
  <c r="D12" i="49"/>
  <c r="D65" i="49" s="1"/>
  <c r="D11" i="49"/>
  <c r="D6" i="49"/>
  <c r="A63" i="49" s="1"/>
  <c r="A55" i="49"/>
  <c r="A108" i="49" s="1"/>
  <c r="A51" i="49"/>
  <c r="A104" i="49" s="1"/>
  <c r="A47" i="49"/>
  <c r="A100" i="49" s="1"/>
  <c r="A39" i="49"/>
  <c r="A92" i="49" s="1"/>
  <c r="A43" i="49"/>
  <c r="A35" i="49"/>
  <c r="A31" i="49"/>
  <c r="A27" i="49"/>
  <c r="A80" i="49" s="1"/>
  <c r="A23" i="49"/>
  <c r="A19" i="49"/>
  <c r="A15" i="49"/>
  <c r="A68" i="49" s="1"/>
  <c r="A11" i="49"/>
  <c r="A64" i="49" s="1"/>
  <c r="D3" i="17"/>
  <c r="A96" i="49"/>
  <c r="A88" i="49"/>
  <c r="A84" i="49"/>
  <c r="AG23" i="49"/>
  <c r="AG27" i="49" s="1"/>
  <c r="A76" i="49"/>
  <c r="A72" i="49"/>
  <c r="AF17" i="49"/>
  <c r="AF21" i="49" s="1"/>
  <c r="AF25" i="49" s="1"/>
  <c r="AF29" i="49" s="1"/>
  <c r="AF33" i="49" s="1"/>
  <c r="AF37" i="49" s="1"/>
  <c r="AF41" i="49" s="1"/>
  <c r="AF45" i="49" s="1"/>
  <c r="AF49" i="49" s="1"/>
  <c r="AF53" i="49" s="1"/>
  <c r="AF57" i="49" s="1"/>
  <c r="AF16" i="49"/>
  <c r="AF20" i="49" s="1"/>
  <c r="AF24" i="49" s="1"/>
  <c r="AF28" i="49" s="1"/>
  <c r="AF32" i="49" s="1"/>
  <c r="AF36" i="49" s="1"/>
  <c r="AF40" i="49" s="1"/>
  <c r="AF44" i="49" s="1"/>
  <c r="AF48" i="49" s="1"/>
  <c r="AF52" i="49" s="1"/>
  <c r="AF56" i="49" s="1"/>
  <c r="AG15" i="49"/>
  <c r="AG19" i="49" s="1"/>
  <c r="AG20" i="49" s="1"/>
  <c r="AG21" i="49" s="1"/>
  <c r="AF15" i="49"/>
  <c r="AF19" i="49" s="1"/>
  <c r="AF23" i="49" s="1"/>
  <c r="AF27" i="49" s="1"/>
  <c r="AF31" i="49" s="1"/>
  <c r="AF35" i="49" s="1"/>
  <c r="AF39" i="49" s="1"/>
  <c r="AF43" i="49" s="1"/>
  <c r="AF47" i="49" s="1"/>
  <c r="AF51" i="49" s="1"/>
  <c r="AF55" i="49" s="1"/>
  <c r="AG12" i="49"/>
  <c r="AG13" i="49" s="1"/>
  <c r="D54" i="49" l="1"/>
  <c r="D14" i="49"/>
  <c r="D58" i="49"/>
  <c r="D38" i="49"/>
  <c r="D18" i="49"/>
  <c r="AC101" i="51"/>
  <c r="AC90" i="51"/>
  <c r="AC66" i="51"/>
  <c r="AC109" i="51"/>
  <c r="AC76" i="51"/>
  <c r="H87" i="51"/>
  <c r="T75" i="51"/>
  <c r="AC74" i="51"/>
  <c r="AC69" i="51"/>
  <c r="AC100" i="51"/>
  <c r="AC96" i="51"/>
  <c r="AC88" i="51"/>
  <c r="AC84" i="51"/>
  <c r="AC80" i="51"/>
  <c r="AC72" i="51"/>
  <c r="AC68" i="51"/>
  <c r="T111" i="51"/>
  <c r="AC102" i="51"/>
  <c r="H91" i="51"/>
  <c r="AC105" i="51"/>
  <c r="AC97" i="51"/>
  <c r="AC89" i="51"/>
  <c r="H83" i="51"/>
  <c r="AC106" i="51"/>
  <c r="T95" i="51"/>
  <c r="AC92" i="51"/>
  <c r="H107" i="51"/>
  <c r="T79" i="51"/>
  <c r="H71" i="51"/>
  <c r="H111" i="51"/>
  <c r="H75" i="51"/>
  <c r="H79" i="51"/>
  <c r="AC110" i="51"/>
  <c r="T83" i="51"/>
  <c r="T91" i="51"/>
  <c r="T87" i="51"/>
  <c r="AC70" i="51"/>
  <c r="AC78" i="51"/>
  <c r="AC65" i="51"/>
  <c r="H95" i="51"/>
  <c r="AC82" i="51"/>
  <c r="T99" i="51"/>
  <c r="T67" i="51"/>
  <c r="S111" i="51"/>
  <c r="S107" i="51"/>
  <c r="S103" i="51"/>
  <c r="S99" i="51"/>
  <c r="S95" i="51"/>
  <c r="S91" i="51"/>
  <c r="S87" i="51"/>
  <c r="S83" i="51"/>
  <c r="S79" i="51"/>
  <c r="S75" i="51"/>
  <c r="S71" i="51"/>
  <c r="S67" i="51"/>
  <c r="AC86" i="51"/>
  <c r="AC73" i="51"/>
  <c r="AC104" i="51"/>
  <c r="AC77" i="51"/>
  <c r="T103" i="51"/>
  <c r="H99" i="51"/>
  <c r="T71" i="51"/>
  <c r="H67" i="51"/>
  <c r="G111" i="51"/>
  <c r="G107" i="51"/>
  <c r="G103" i="51"/>
  <c r="G99" i="51"/>
  <c r="G95" i="51"/>
  <c r="G91" i="51"/>
  <c r="G87" i="51"/>
  <c r="G83" i="51"/>
  <c r="G79" i="51"/>
  <c r="G75" i="51"/>
  <c r="G71" i="51"/>
  <c r="G67" i="51"/>
  <c r="AC108" i="51"/>
  <c r="AC94" i="51"/>
  <c r="AC81" i="51"/>
  <c r="AC64" i="51"/>
  <c r="T107" i="51"/>
  <c r="H103" i="51"/>
  <c r="AC98" i="51"/>
  <c r="AC85" i="51"/>
  <c r="D50" i="49"/>
  <c r="D64" i="49"/>
  <c r="D46" i="49"/>
  <c r="D100" i="49"/>
  <c r="AG28" i="49"/>
  <c r="AG29" i="49" s="1"/>
  <c r="AG31" i="49"/>
  <c r="D76" i="49"/>
  <c r="D26" i="49"/>
  <c r="D68" i="49"/>
  <c r="A10" i="49"/>
  <c r="AG16" i="49"/>
  <c r="AG17" i="49" s="1"/>
  <c r="D82" i="49"/>
  <c r="D30" i="49"/>
  <c r="AG24" i="49"/>
  <c r="AG25" i="49" s="1"/>
  <c r="D70" i="49"/>
  <c r="D66" i="49"/>
  <c r="D72" i="49"/>
  <c r="D22" i="49"/>
  <c r="D84" i="49"/>
  <c r="D34" i="49"/>
  <c r="D85" i="49"/>
  <c r="D73" i="49"/>
  <c r="D93" i="49"/>
  <c r="D88" i="49"/>
  <c r="D90" i="49"/>
  <c r="D42" i="49"/>
  <c r="D94" i="49"/>
  <c r="D98" i="49"/>
  <c r="D110" i="49"/>
  <c r="D103" i="49"/>
  <c r="D92" i="49"/>
  <c r="D108" i="49"/>
  <c r="D109" i="49"/>
  <c r="D104" i="49"/>
  <c r="E24" i="48"/>
  <c r="B47" i="49" s="1"/>
  <c r="E22" i="48"/>
  <c r="B39" i="49" s="1"/>
  <c r="E21" i="48"/>
  <c r="B35" i="49" s="1"/>
  <c r="E20" i="48"/>
  <c r="B31" i="49" s="1"/>
  <c r="E19" i="48"/>
  <c r="B27" i="49" s="1"/>
  <c r="E18" i="48"/>
  <c r="B23" i="49" s="1"/>
  <c r="E17" i="48"/>
  <c r="B19" i="49" s="1"/>
  <c r="E16" i="48"/>
  <c r="B15" i="49" s="1"/>
  <c r="E15" i="48"/>
  <c r="B11" i="49" s="1"/>
  <c r="E26" i="48"/>
  <c r="B55" i="49" s="1"/>
  <c r="E25" i="48"/>
  <c r="B51" i="49" s="1"/>
  <c r="E23" i="48"/>
  <c r="B43" i="49" s="1"/>
  <c r="AB110" i="45"/>
  <c r="AA110" i="45"/>
  <c r="Z110" i="45"/>
  <c r="Y110" i="45"/>
  <c r="X110" i="45"/>
  <c r="W110" i="45"/>
  <c r="V110" i="45"/>
  <c r="U110" i="45"/>
  <c r="T110" i="45"/>
  <c r="S110" i="45"/>
  <c r="R110" i="45"/>
  <c r="Q110" i="45"/>
  <c r="P110" i="45"/>
  <c r="O110" i="45"/>
  <c r="N110" i="45"/>
  <c r="M110" i="45"/>
  <c r="L110" i="45"/>
  <c r="K110" i="45"/>
  <c r="J110" i="45"/>
  <c r="I110" i="45"/>
  <c r="H110" i="45"/>
  <c r="G110" i="45"/>
  <c r="F110" i="45"/>
  <c r="E110" i="45"/>
  <c r="AB109" i="45"/>
  <c r="AA109" i="45"/>
  <c r="Z109" i="45"/>
  <c r="Y109" i="45"/>
  <c r="X109" i="45"/>
  <c r="W109" i="45"/>
  <c r="V109" i="45"/>
  <c r="U109" i="45"/>
  <c r="T109" i="45"/>
  <c r="S109" i="45"/>
  <c r="R109" i="45"/>
  <c r="Q109" i="45"/>
  <c r="P109" i="45"/>
  <c r="O109" i="45"/>
  <c r="N109" i="45"/>
  <c r="M109" i="45"/>
  <c r="L109" i="45"/>
  <c r="K109" i="45"/>
  <c r="J109" i="45"/>
  <c r="I109" i="45"/>
  <c r="H109" i="45"/>
  <c r="G109" i="45"/>
  <c r="F109" i="45"/>
  <c r="E109" i="45"/>
  <c r="AB108" i="45"/>
  <c r="AA108" i="45"/>
  <c r="Z108" i="45"/>
  <c r="Y108" i="45"/>
  <c r="X108" i="45"/>
  <c r="W108" i="45"/>
  <c r="V108" i="45"/>
  <c r="U108" i="45"/>
  <c r="T108" i="45"/>
  <c r="S108" i="45"/>
  <c r="R108" i="45"/>
  <c r="Q108" i="45"/>
  <c r="P108" i="45"/>
  <c r="O108" i="45"/>
  <c r="N108" i="45"/>
  <c r="M108" i="45"/>
  <c r="L108" i="45"/>
  <c r="K108" i="45"/>
  <c r="J108" i="45"/>
  <c r="I108" i="45"/>
  <c r="H108" i="45"/>
  <c r="G108" i="45"/>
  <c r="F108" i="45"/>
  <c r="E108" i="45"/>
  <c r="AB106" i="45"/>
  <c r="AA106" i="45"/>
  <c r="Z106" i="45"/>
  <c r="Y106" i="45"/>
  <c r="X106" i="45"/>
  <c r="W106" i="45"/>
  <c r="V106" i="45"/>
  <c r="U106" i="45"/>
  <c r="T106" i="45"/>
  <c r="S106" i="45"/>
  <c r="R106" i="45"/>
  <c r="Q106" i="45"/>
  <c r="P106" i="45"/>
  <c r="O106" i="45"/>
  <c r="N106" i="45"/>
  <c r="M106" i="45"/>
  <c r="L106" i="45"/>
  <c r="K106" i="45"/>
  <c r="J106" i="45"/>
  <c r="I106" i="45"/>
  <c r="H106" i="45"/>
  <c r="G106" i="45"/>
  <c r="F106" i="45"/>
  <c r="E106" i="45"/>
  <c r="AB105" i="45"/>
  <c r="AA105" i="45"/>
  <c r="Z105" i="45"/>
  <c r="Y105" i="45"/>
  <c r="X105" i="45"/>
  <c r="W105" i="45"/>
  <c r="V105" i="45"/>
  <c r="U105" i="45"/>
  <c r="T105" i="45"/>
  <c r="S105" i="45"/>
  <c r="R105" i="45"/>
  <c r="Q105" i="45"/>
  <c r="P105" i="45"/>
  <c r="O105" i="45"/>
  <c r="N105" i="45"/>
  <c r="M105" i="45"/>
  <c r="L105" i="45"/>
  <c r="K105" i="45"/>
  <c r="J105" i="45"/>
  <c r="I105" i="45"/>
  <c r="H105" i="45"/>
  <c r="G105" i="45"/>
  <c r="F105" i="45"/>
  <c r="E105" i="45"/>
  <c r="AB104" i="45"/>
  <c r="AA104" i="45"/>
  <c r="Z104" i="45"/>
  <c r="Y104" i="45"/>
  <c r="X104" i="45"/>
  <c r="W104" i="45"/>
  <c r="V104" i="45"/>
  <c r="U104" i="45"/>
  <c r="T104" i="45"/>
  <c r="S104" i="45"/>
  <c r="R104" i="45"/>
  <c r="Q104" i="45"/>
  <c r="P104" i="45"/>
  <c r="O104" i="45"/>
  <c r="N104" i="45"/>
  <c r="M104" i="45"/>
  <c r="L104" i="45"/>
  <c r="K104" i="45"/>
  <c r="J104" i="45"/>
  <c r="I104" i="45"/>
  <c r="H104" i="45"/>
  <c r="G104" i="45"/>
  <c r="F104" i="45"/>
  <c r="E104" i="45"/>
  <c r="AB102" i="45"/>
  <c r="AA102" i="45"/>
  <c r="Z102" i="45"/>
  <c r="Y102" i="45"/>
  <c r="X102" i="45"/>
  <c r="W102" i="45"/>
  <c r="V102" i="45"/>
  <c r="U102" i="45"/>
  <c r="T102" i="45"/>
  <c r="S102" i="45"/>
  <c r="R102" i="45"/>
  <c r="Q102" i="45"/>
  <c r="P102" i="45"/>
  <c r="O102" i="45"/>
  <c r="N102" i="45"/>
  <c r="M102" i="45"/>
  <c r="L102" i="45"/>
  <c r="K102" i="45"/>
  <c r="J102" i="45"/>
  <c r="I102" i="45"/>
  <c r="H102" i="45"/>
  <c r="G102" i="45"/>
  <c r="F102" i="45"/>
  <c r="E102" i="45"/>
  <c r="AB101" i="45"/>
  <c r="AA101" i="45"/>
  <c r="Z101" i="45"/>
  <c r="Y101" i="45"/>
  <c r="X101" i="45"/>
  <c r="W101" i="45"/>
  <c r="V101" i="45"/>
  <c r="U101" i="45"/>
  <c r="T101" i="45"/>
  <c r="S101" i="45"/>
  <c r="R101" i="45"/>
  <c r="Q101" i="45"/>
  <c r="P101" i="45"/>
  <c r="O101" i="45"/>
  <c r="N101" i="45"/>
  <c r="M101" i="45"/>
  <c r="L101" i="45"/>
  <c r="K101" i="45"/>
  <c r="J101" i="45"/>
  <c r="I101" i="45"/>
  <c r="H101" i="45"/>
  <c r="G101" i="45"/>
  <c r="F101" i="45"/>
  <c r="E101" i="45"/>
  <c r="AB100" i="45"/>
  <c r="AA100" i="45"/>
  <c r="Z100" i="45"/>
  <c r="Y100" i="45"/>
  <c r="X100" i="45"/>
  <c r="W100" i="45"/>
  <c r="V100" i="45"/>
  <c r="U100" i="45"/>
  <c r="T100" i="45"/>
  <c r="S100" i="45"/>
  <c r="R100" i="45"/>
  <c r="Q100" i="45"/>
  <c r="P100" i="45"/>
  <c r="O100" i="45"/>
  <c r="N100" i="45"/>
  <c r="M100" i="45"/>
  <c r="L100" i="45"/>
  <c r="K100" i="45"/>
  <c r="J100" i="45"/>
  <c r="I100" i="45"/>
  <c r="H100" i="45"/>
  <c r="G100" i="45"/>
  <c r="F100" i="45"/>
  <c r="E100" i="45"/>
  <c r="AB98" i="45"/>
  <c r="AA98" i="45"/>
  <c r="Z98" i="45"/>
  <c r="Y98" i="45"/>
  <c r="X98" i="45"/>
  <c r="W98" i="45"/>
  <c r="V98" i="45"/>
  <c r="U98" i="45"/>
  <c r="T98" i="45"/>
  <c r="S98" i="45"/>
  <c r="R98" i="45"/>
  <c r="Q98" i="45"/>
  <c r="P98" i="45"/>
  <c r="O98" i="45"/>
  <c r="N98" i="45"/>
  <c r="M98" i="45"/>
  <c r="L98" i="45"/>
  <c r="K98" i="45"/>
  <c r="J98" i="45"/>
  <c r="I98" i="45"/>
  <c r="H98" i="45"/>
  <c r="G98" i="45"/>
  <c r="F98" i="45"/>
  <c r="E98" i="45"/>
  <c r="AB97" i="45"/>
  <c r="AA97" i="45"/>
  <c r="Z97" i="45"/>
  <c r="Y97" i="45"/>
  <c r="X97" i="45"/>
  <c r="W97" i="45"/>
  <c r="V97" i="45"/>
  <c r="U97" i="45"/>
  <c r="T97" i="45"/>
  <c r="S97" i="45"/>
  <c r="R97" i="45"/>
  <c r="Q97" i="45"/>
  <c r="P97" i="45"/>
  <c r="O97" i="45"/>
  <c r="N97" i="45"/>
  <c r="M97" i="45"/>
  <c r="L97" i="45"/>
  <c r="K97" i="45"/>
  <c r="J97" i="45"/>
  <c r="I97" i="45"/>
  <c r="H97" i="45"/>
  <c r="G97" i="45"/>
  <c r="F97" i="45"/>
  <c r="E97" i="45"/>
  <c r="AB96" i="45"/>
  <c r="AA96" i="45"/>
  <c r="Z96" i="45"/>
  <c r="Y96" i="45"/>
  <c r="X96" i="45"/>
  <c r="W96" i="45"/>
  <c r="V96" i="45"/>
  <c r="U96" i="45"/>
  <c r="T96" i="45"/>
  <c r="S96" i="45"/>
  <c r="R96" i="45"/>
  <c r="Q96" i="45"/>
  <c r="P96" i="45"/>
  <c r="O96" i="45"/>
  <c r="N96" i="45"/>
  <c r="M96" i="45"/>
  <c r="L96" i="45"/>
  <c r="K96" i="45"/>
  <c r="J96" i="45"/>
  <c r="I96" i="45"/>
  <c r="H96" i="45"/>
  <c r="G96" i="45"/>
  <c r="F96" i="45"/>
  <c r="E96" i="45"/>
  <c r="AB94" i="45"/>
  <c r="AA94" i="45"/>
  <c r="Z94" i="45"/>
  <c r="Y94" i="45"/>
  <c r="X94" i="45"/>
  <c r="W94" i="45"/>
  <c r="V94" i="45"/>
  <c r="U94" i="45"/>
  <c r="T94" i="45"/>
  <c r="S94" i="45"/>
  <c r="R94" i="45"/>
  <c r="Q94" i="45"/>
  <c r="P94" i="45"/>
  <c r="O94" i="45"/>
  <c r="N94" i="45"/>
  <c r="M94" i="45"/>
  <c r="L94" i="45"/>
  <c r="K94" i="45"/>
  <c r="J94" i="45"/>
  <c r="I94" i="45"/>
  <c r="H94" i="45"/>
  <c r="G94" i="45"/>
  <c r="F94" i="45"/>
  <c r="E94" i="45"/>
  <c r="AB93" i="45"/>
  <c r="AA93" i="45"/>
  <c r="Z93" i="45"/>
  <c r="Y93" i="45"/>
  <c r="X93" i="45"/>
  <c r="W93" i="45"/>
  <c r="V93" i="45"/>
  <c r="U93" i="45"/>
  <c r="T93" i="45"/>
  <c r="S93" i="45"/>
  <c r="R93" i="45"/>
  <c r="Q93" i="45"/>
  <c r="P93" i="45"/>
  <c r="O93" i="45"/>
  <c r="N93" i="45"/>
  <c r="M93" i="45"/>
  <c r="L93" i="45"/>
  <c r="K93" i="45"/>
  <c r="J93" i="45"/>
  <c r="I93" i="45"/>
  <c r="H93" i="45"/>
  <c r="G93" i="45"/>
  <c r="F93" i="45"/>
  <c r="E93" i="45"/>
  <c r="AB92" i="45"/>
  <c r="AA92" i="45"/>
  <c r="Z92" i="45"/>
  <c r="Y92" i="45"/>
  <c r="X92" i="45"/>
  <c r="W92" i="45"/>
  <c r="V92" i="45"/>
  <c r="U92" i="45"/>
  <c r="T92" i="45"/>
  <c r="S92" i="45"/>
  <c r="R92" i="45"/>
  <c r="Q92" i="45"/>
  <c r="P92" i="45"/>
  <c r="O92" i="45"/>
  <c r="N92" i="45"/>
  <c r="M92" i="45"/>
  <c r="L92" i="45"/>
  <c r="K92" i="45"/>
  <c r="J92" i="45"/>
  <c r="I92" i="45"/>
  <c r="H92" i="45"/>
  <c r="G92" i="45"/>
  <c r="F92" i="45"/>
  <c r="E92" i="45"/>
  <c r="AB90" i="45"/>
  <c r="AA90" i="45"/>
  <c r="Z90" i="45"/>
  <c r="Y90" i="45"/>
  <c r="X90" i="45"/>
  <c r="W90" i="45"/>
  <c r="V90" i="45"/>
  <c r="U90" i="45"/>
  <c r="T90" i="45"/>
  <c r="S90" i="45"/>
  <c r="R90" i="45"/>
  <c r="Q90" i="45"/>
  <c r="P90" i="45"/>
  <c r="O90" i="45"/>
  <c r="N90" i="45"/>
  <c r="M90" i="45"/>
  <c r="L90" i="45"/>
  <c r="K90" i="45"/>
  <c r="J90" i="45"/>
  <c r="I90" i="45"/>
  <c r="H90" i="45"/>
  <c r="G90" i="45"/>
  <c r="F90" i="45"/>
  <c r="E90" i="45"/>
  <c r="AB89" i="45"/>
  <c r="AA89" i="45"/>
  <c r="Z89" i="45"/>
  <c r="Y89" i="45"/>
  <c r="X89" i="45"/>
  <c r="W89" i="45"/>
  <c r="V89" i="45"/>
  <c r="U89" i="45"/>
  <c r="T89" i="45"/>
  <c r="S89" i="45"/>
  <c r="R89" i="45"/>
  <c r="Q89" i="45"/>
  <c r="P89" i="45"/>
  <c r="O89" i="45"/>
  <c r="N89" i="45"/>
  <c r="M89" i="45"/>
  <c r="L89" i="45"/>
  <c r="K89" i="45"/>
  <c r="J89" i="45"/>
  <c r="I89" i="45"/>
  <c r="H89" i="45"/>
  <c r="G89" i="45"/>
  <c r="F89" i="45"/>
  <c r="E89" i="45"/>
  <c r="AB88" i="45"/>
  <c r="AA88" i="45"/>
  <c r="Z88" i="45"/>
  <c r="Y88" i="45"/>
  <c r="X88" i="45"/>
  <c r="W88" i="45"/>
  <c r="V88" i="45"/>
  <c r="U88" i="45"/>
  <c r="T88" i="45"/>
  <c r="S88" i="45"/>
  <c r="R88" i="45"/>
  <c r="Q88" i="45"/>
  <c r="P88" i="45"/>
  <c r="O88" i="45"/>
  <c r="N88" i="45"/>
  <c r="M88" i="45"/>
  <c r="L88" i="45"/>
  <c r="K88" i="45"/>
  <c r="J88" i="45"/>
  <c r="I88" i="45"/>
  <c r="H88" i="45"/>
  <c r="G88" i="45"/>
  <c r="F88" i="45"/>
  <c r="E88" i="45"/>
  <c r="AB86" i="45"/>
  <c r="AA86" i="45"/>
  <c r="Z86" i="45"/>
  <c r="Y86" i="45"/>
  <c r="X86" i="45"/>
  <c r="W86" i="45"/>
  <c r="V86" i="45"/>
  <c r="U86" i="45"/>
  <c r="T86" i="45"/>
  <c r="S86" i="45"/>
  <c r="R86" i="45"/>
  <c r="Q86" i="45"/>
  <c r="P86" i="45"/>
  <c r="O86" i="45"/>
  <c r="N86" i="45"/>
  <c r="M86" i="45"/>
  <c r="L86" i="45"/>
  <c r="K86" i="45"/>
  <c r="J86" i="45"/>
  <c r="I86" i="45"/>
  <c r="H86" i="45"/>
  <c r="G86" i="45"/>
  <c r="F86" i="45"/>
  <c r="E86" i="45"/>
  <c r="AB85" i="45"/>
  <c r="AA85" i="45"/>
  <c r="Z85" i="45"/>
  <c r="Y85" i="45"/>
  <c r="X85" i="45"/>
  <c r="W85" i="45"/>
  <c r="V85" i="45"/>
  <c r="U85" i="45"/>
  <c r="T85" i="45"/>
  <c r="S85" i="45"/>
  <c r="R85" i="45"/>
  <c r="Q85" i="45"/>
  <c r="P85" i="45"/>
  <c r="O85" i="45"/>
  <c r="N85" i="45"/>
  <c r="M85" i="45"/>
  <c r="L85" i="45"/>
  <c r="K85" i="45"/>
  <c r="J85" i="45"/>
  <c r="I85" i="45"/>
  <c r="H85" i="45"/>
  <c r="G85" i="45"/>
  <c r="F85" i="45"/>
  <c r="E85" i="45"/>
  <c r="AB84" i="45"/>
  <c r="AA84" i="45"/>
  <c r="Z84" i="45"/>
  <c r="Y84" i="45"/>
  <c r="X84" i="45"/>
  <c r="W84" i="45"/>
  <c r="V84" i="45"/>
  <c r="U84" i="45"/>
  <c r="T84" i="45"/>
  <c r="S84" i="45"/>
  <c r="R84" i="45"/>
  <c r="Q84" i="45"/>
  <c r="P84" i="45"/>
  <c r="O84" i="45"/>
  <c r="N84" i="45"/>
  <c r="M84" i="45"/>
  <c r="L84" i="45"/>
  <c r="K84" i="45"/>
  <c r="J84" i="45"/>
  <c r="I84" i="45"/>
  <c r="H84" i="45"/>
  <c r="G84" i="45"/>
  <c r="F84" i="45"/>
  <c r="E84" i="45"/>
  <c r="AB82" i="45"/>
  <c r="AA82" i="45"/>
  <c r="Z82" i="45"/>
  <c r="Y82" i="45"/>
  <c r="X82" i="45"/>
  <c r="W82" i="45"/>
  <c r="V82" i="45"/>
  <c r="U82" i="45"/>
  <c r="T82" i="45"/>
  <c r="S82" i="45"/>
  <c r="R82" i="45"/>
  <c r="Q82" i="45"/>
  <c r="P82" i="45"/>
  <c r="O82" i="45"/>
  <c r="N82" i="45"/>
  <c r="M82" i="45"/>
  <c r="L82" i="45"/>
  <c r="K82" i="45"/>
  <c r="J82" i="45"/>
  <c r="I82" i="45"/>
  <c r="H82" i="45"/>
  <c r="G82" i="45"/>
  <c r="F82" i="45"/>
  <c r="E82" i="45"/>
  <c r="AB81" i="45"/>
  <c r="AA81" i="45"/>
  <c r="Z81" i="45"/>
  <c r="Y81" i="45"/>
  <c r="X81" i="45"/>
  <c r="W81" i="45"/>
  <c r="V81" i="45"/>
  <c r="U81" i="45"/>
  <c r="T81" i="45"/>
  <c r="S81" i="45"/>
  <c r="R81" i="45"/>
  <c r="Q81" i="45"/>
  <c r="P81" i="45"/>
  <c r="O81" i="45"/>
  <c r="N81" i="45"/>
  <c r="M81" i="45"/>
  <c r="L81" i="45"/>
  <c r="K81" i="45"/>
  <c r="J81" i="45"/>
  <c r="I81" i="45"/>
  <c r="H81" i="45"/>
  <c r="G81" i="45"/>
  <c r="F81" i="45"/>
  <c r="E81" i="45"/>
  <c r="AB80" i="45"/>
  <c r="AA80" i="45"/>
  <c r="Z80" i="45"/>
  <c r="Y80" i="45"/>
  <c r="X80" i="45"/>
  <c r="W80" i="45"/>
  <c r="V80" i="45"/>
  <c r="U80" i="45"/>
  <c r="T80" i="45"/>
  <c r="S80" i="45"/>
  <c r="R80" i="45"/>
  <c r="Q80" i="45"/>
  <c r="P80" i="45"/>
  <c r="O80" i="45"/>
  <c r="N80" i="45"/>
  <c r="M80" i="45"/>
  <c r="L80" i="45"/>
  <c r="K80" i="45"/>
  <c r="J80" i="45"/>
  <c r="I80" i="45"/>
  <c r="H80" i="45"/>
  <c r="G80" i="45"/>
  <c r="F80" i="45"/>
  <c r="E80" i="45"/>
  <c r="AB78" i="45"/>
  <c r="AA78" i="45"/>
  <c r="Z78" i="45"/>
  <c r="Y78" i="45"/>
  <c r="X78" i="45"/>
  <c r="W78" i="45"/>
  <c r="V78" i="45"/>
  <c r="U78" i="45"/>
  <c r="T78" i="45"/>
  <c r="S78" i="45"/>
  <c r="R78" i="45"/>
  <c r="Q78" i="45"/>
  <c r="P78" i="45"/>
  <c r="O78" i="45"/>
  <c r="N78" i="45"/>
  <c r="M78" i="45"/>
  <c r="L78" i="45"/>
  <c r="K78" i="45"/>
  <c r="J78" i="45"/>
  <c r="I78" i="45"/>
  <c r="H78" i="45"/>
  <c r="G78" i="45"/>
  <c r="F78" i="45"/>
  <c r="E78" i="45"/>
  <c r="AB77" i="45"/>
  <c r="AA77" i="45"/>
  <c r="Z77" i="45"/>
  <c r="Y77" i="45"/>
  <c r="X77" i="45"/>
  <c r="W77" i="45"/>
  <c r="V77" i="45"/>
  <c r="U77" i="45"/>
  <c r="T77" i="45"/>
  <c r="S77" i="45"/>
  <c r="R77" i="45"/>
  <c r="Q77" i="45"/>
  <c r="P77" i="45"/>
  <c r="O77" i="45"/>
  <c r="N77" i="45"/>
  <c r="M77" i="45"/>
  <c r="L77" i="45"/>
  <c r="K77" i="45"/>
  <c r="J77" i="45"/>
  <c r="I77" i="45"/>
  <c r="H77" i="45"/>
  <c r="G77" i="45"/>
  <c r="F77" i="45"/>
  <c r="E77" i="45"/>
  <c r="AB76" i="45"/>
  <c r="AA76" i="45"/>
  <c r="Z76" i="45"/>
  <c r="Y76" i="45"/>
  <c r="X76" i="45"/>
  <c r="W76" i="45"/>
  <c r="V76" i="45"/>
  <c r="U76" i="45"/>
  <c r="T76" i="45"/>
  <c r="S76" i="45"/>
  <c r="R76" i="45"/>
  <c r="Q76" i="45"/>
  <c r="P76" i="45"/>
  <c r="O76" i="45"/>
  <c r="N76" i="45"/>
  <c r="M76" i="45"/>
  <c r="L76" i="45"/>
  <c r="K76" i="45"/>
  <c r="J76" i="45"/>
  <c r="I76" i="45"/>
  <c r="H76" i="45"/>
  <c r="G76" i="45"/>
  <c r="F76" i="45"/>
  <c r="E76" i="45"/>
  <c r="AB74" i="45"/>
  <c r="AA74" i="45"/>
  <c r="Z74" i="45"/>
  <c r="Y74" i="45"/>
  <c r="X74" i="45"/>
  <c r="W74" i="45"/>
  <c r="V74" i="45"/>
  <c r="U74" i="45"/>
  <c r="T74" i="45"/>
  <c r="S74" i="45"/>
  <c r="R74" i="45"/>
  <c r="Q74" i="45"/>
  <c r="P74" i="45"/>
  <c r="O74" i="45"/>
  <c r="N74" i="45"/>
  <c r="M74" i="45"/>
  <c r="L74" i="45"/>
  <c r="K74" i="45"/>
  <c r="J74" i="45"/>
  <c r="I74" i="45"/>
  <c r="H74" i="45"/>
  <c r="G74" i="45"/>
  <c r="F74" i="45"/>
  <c r="E74" i="45"/>
  <c r="AB73" i="45"/>
  <c r="AA73" i="45"/>
  <c r="Z73" i="45"/>
  <c r="Y73" i="45"/>
  <c r="X73" i="45"/>
  <c r="W73" i="45"/>
  <c r="V73" i="45"/>
  <c r="U73" i="45"/>
  <c r="T73" i="45"/>
  <c r="S73" i="45"/>
  <c r="R73" i="45"/>
  <c r="Q73" i="45"/>
  <c r="P73" i="45"/>
  <c r="O73" i="45"/>
  <c r="N73" i="45"/>
  <c r="M73" i="45"/>
  <c r="L73" i="45"/>
  <c r="K73" i="45"/>
  <c r="J73" i="45"/>
  <c r="I73" i="45"/>
  <c r="H73" i="45"/>
  <c r="G73" i="45"/>
  <c r="F73" i="45"/>
  <c r="E73" i="45"/>
  <c r="AB72" i="45"/>
  <c r="AA72" i="45"/>
  <c r="Z72" i="45"/>
  <c r="Y72" i="45"/>
  <c r="X72" i="45"/>
  <c r="W72" i="45"/>
  <c r="V72" i="45"/>
  <c r="U72" i="45"/>
  <c r="T72" i="45"/>
  <c r="S72" i="45"/>
  <c r="R72" i="45"/>
  <c r="Q72" i="45"/>
  <c r="P72" i="45"/>
  <c r="O72" i="45"/>
  <c r="N72" i="45"/>
  <c r="M72" i="45"/>
  <c r="L72" i="45"/>
  <c r="K72" i="45"/>
  <c r="J72" i="45"/>
  <c r="I72" i="45"/>
  <c r="H72" i="45"/>
  <c r="G72" i="45"/>
  <c r="F72" i="45"/>
  <c r="E72" i="45"/>
  <c r="AB70" i="45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M70" i="45"/>
  <c r="L70" i="45"/>
  <c r="K70" i="45"/>
  <c r="J70" i="45"/>
  <c r="I70" i="45"/>
  <c r="H70" i="45"/>
  <c r="G70" i="45"/>
  <c r="F70" i="45"/>
  <c r="E70" i="45"/>
  <c r="AB69" i="45"/>
  <c r="AA69" i="45"/>
  <c r="Z69" i="45"/>
  <c r="Y69" i="45"/>
  <c r="X69" i="45"/>
  <c r="W69" i="45"/>
  <c r="V69" i="45"/>
  <c r="U69" i="45"/>
  <c r="T69" i="45"/>
  <c r="S69" i="45"/>
  <c r="R69" i="45"/>
  <c r="Q69" i="45"/>
  <c r="P69" i="45"/>
  <c r="O69" i="45"/>
  <c r="N69" i="45"/>
  <c r="M69" i="45"/>
  <c r="L69" i="45"/>
  <c r="K69" i="45"/>
  <c r="J69" i="45"/>
  <c r="I69" i="45"/>
  <c r="H69" i="45"/>
  <c r="G69" i="45"/>
  <c r="F69" i="45"/>
  <c r="E69" i="45"/>
  <c r="AB68" i="45"/>
  <c r="AA68" i="45"/>
  <c r="Z68" i="45"/>
  <c r="Y68" i="45"/>
  <c r="X68" i="45"/>
  <c r="W68" i="45"/>
  <c r="V68" i="45"/>
  <c r="U68" i="45"/>
  <c r="T68" i="45"/>
  <c r="S68" i="45"/>
  <c r="R68" i="45"/>
  <c r="Q68" i="45"/>
  <c r="P68" i="45"/>
  <c r="O68" i="45"/>
  <c r="N68" i="45"/>
  <c r="M68" i="45"/>
  <c r="L68" i="45"/>
  <c r="K68" i="45"/>
  <c r="J68" i="45"/>
  <c r="I68" i="45"/>
  <c r="H68" i="45"/>
  <c r="G68" i="45"/>
  <c r="F68" i="45"/>
  <c r="E68" i="45"/>
  <c r="AB66" i="45"/>
  <c r="AA66" i="45"/>
  <c r="Z66" i="45"/>
  <c r="Y66" i="45"/>
  <c r="X66" i="45"/>
  <c r="W66" i="45"/>
  <c r="V66" i="45"/>
  <c r="U66" i="45"/>
  <c r="T66" i="45"/>
  <c r="S66" i="45"/>
  <c r="R66" i="45"/>
  <c r="Q66" i="45"/>
  <c r="P66" i="45"/>
  <c r="O66" i="45"/>
  <c r="N66" i="45"/>
  <c r="M66" i="45"/>
  <c r="L66" i="45"/>
  <c r="K66" i="45"/>
  <c r="J66" i="45"/>
  <c r="I66" i="45"/>
  <c r="H66" i="45"/>
  <c r="G66" i="45"/>
  <c r="F66" i="45"/>
  <c r="E66" i="45"/>
  <c r="AB65" i="45"/>
  <c r="AA65" i="45"/>
  <c r="Z65" i="45"/>
  <c r="Y65" i="45"/>
  <c r="X65" i="45"/>
  <c r="W65" i="45"/>
  <c r="V65" i="45"/>
  <c r="U65" i="45"/>
  <c r="T65" i="45"/>
  <c r="S65" i="45"/>
  <c r="R65" i="45"/>
  <c r="Q65" i="45"/>
  <c r="P65" i="45"/>
  <c r="O65" i="45"/>
  <c r="N65" i="45"/>
  <c r="M65" i="45"/>
  <c r="L65" i="45"/>
  <c r="K65" i="45"/>
  <c r="J65" i="45"/>
  <c r="I65" i="45"/>
  <c r="H65" i="45"/>
  <c r="G65" i="45"/>
  <c r="F65" i="45"/>
  <c r="E65" i="45"/>
  <c r="AB64" i="45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M64" i="45"/>
  <c r="L64" i="45"/>
  <c r="K64" i="45"/>
  <c r="J64" i="45"/>
  <c r="I64" i="45"/>
  <c r="H64" i="45"/>
  <c r="G64" i="45"/>
  <c r="F64" i="45"/>
  <c r="E64" i="45"/>
  <c r="AC87" i="51" l="1"/>
  <c r="AC83" i="51"/>
  <c r="AB28" i="51" s="1"/>
  <c r="AC99" i="51"/>
  <c r="L43" i="51" s="1"/>
  <c r="AC95" i="51"/>
  <c r="Q40" i="51" s="1"/>
  <c r="AC111" i="51"/>
  <c r="N55" i="51" s="1"/>
  <c r="AC67" i="51"/>
  <c r="F13" i="51" s="1"/>
  <c r="AC71" i="51"/>
  <c r="P16" i="51" s="1"/>
  <c r="AC75" i="51"/>
  <c r="L19" i="51" s="1"/>
  <c r="AC79" i="51"/>
  <c r="F23" i="51" s="1"/>
  <c r="AC103" i="51"/>
  <c r="W48" i="51" s="1"/>
  <c r="AC91" i="51"/>
  <c r="O35" i="51" s="1"/>
  <c r="AC107" i="51"/>
  <c r="R52" i="51" s="1"/>
  <c r="P29" i="51"/>
  <c r="E28" i="51"/>
  <c r="F29" i="51"/>
  <c r="AA29" i="51"/>
  <c r="AB29" i="51"/>
  <c r="R29" i="51"/>
  <c r="I27" i="51"/>
  <c r="J27" i="51"/>
  <c r="L27" i="51"/>
  <c r="N27" i="51"/>
  <c r="I28" i="51"/>
  <c r="K28" i="51"/>
  <c r="L28" i="51"/>
  <c r="M28" i="51"/>
  <c r="N28" i="51"/>
  <c r="U28" i="51"/>
  <c r="W28" i="51"/>
  <c r="X28" i="51"/>
  <c r="Z28" i="51"/>
  <c r="O27" i="51"/>
  <c r="F27" i="51"/>
  <c r="I29" i="51"/>
  <c r="J29" i="51"/>
  <c r="K29" i="51"/>
  <c r="L29" i="51"/>
  <c r="M29" i="51"/>
  <c r="N29" i="51"/>
  <c r="E27" i="51"/>
  <c r="V29" i="51"/>
  <c r="W29" i="51"/>
  <c r="X29" i="51"/>
  <c r="Z29" i="51"/>
  <c r="AA27" i="51"/>
  <c r="AB27" i="51"/>
  <c r="R27" i="51"/>
  <c r="X27" i="51"/>
  <c r="U27" i="51"/>
  <c r="Z27" i="51"/>
  <c r="V27" i="51"/>
  <c r="Y27" i="51"/>
  <c r="H27" i="51"/>
  <c r="G29" i="51"/>
  <c r="T29" i="51"/>
  <c r="G27" i="51"/>
  <c r="H28" i="51"/>
  <c r="T27" i="51"/>
  <c r="S29" i="51"/>
  <c r="G28" i="51"/>
  <c r="T28" i="51"/>
  <c r="S27" i="51"/>
  <c r="I31" i="51"/>
  <c r="J31" i="51"/>
  <c r="K31" i="51"/>
  <c r="L31" i="51"/>
  <c r="M31" i="51"/>
  <c r="N31" i="51"/>
  <c r="N32" i="51"/>
  <c r="E32" i="51"/>
  <c r="Y31" i="51"/>
  <c r="Z31" i="51"/>
  <c r="Q32" i="51"/>
  <c r="U31" i="51"/>
  <c r="V31" i="51"/>
  <c r="W31" i="51"/>
  <c r="X31" i="51"/>
  <c r="I32" i="51"/>
  <c r="J32" i="51"/>
  <c r="K32" i="51"/>
  <c r="L32" i="51"/>
  <c r="M32" i="51"/>
  <c r="E33" i="51"/>
  <c r="U32" i="51"/>
  <c r="V32" i="51"/>
  <c r="W32" i="51"/>
  <c r="X32" i="51"/>
  <c r="Y32" i="51"/>
  <c r="Z32" i="51"/>
  <c r="O31" i="51"/>
  <c r="P31" i="51"/>
  <c r="Q33" i="51"/>
  <c r="F31" i="51"/>
  <c r="H31" i="51"/>
  <c r="I33" i="51"/>
  <c r="J33" i="51"/>
  <c r="K33" i="51"/>
  <c r="L33" i="51"/>
  <c r="M33" i="51"/>
  <c r="N33" i="51"/>
  <c r="AA31" i="51"/>
  <c r="AB31" i="51"/>
  <c r="R31" i="51"/>
  <c r="O32" i="51"/>
  <c r="P32" i="51"/>
  <c r="F32" i="51"/>
  <c r="AA32" i="51"/>
  <c r="AB32" i="51"/>
  <c r="E31" i="51"/>
  <c r="R32" i="51"/>
  <c r="O33" i="51"/>
  <c r="P33" i="51"/>
  <c r="F33" i="51"/>
  <c r="AA33" i="51"/>
  <c r="AB33" i="51"/>
  <c r="Q31" i="51"/>
  <c r="R33" i="51"/>
  <c r="V33" i="51"/>
  <c r="Y33" i="51"/>
  <c r="W33" i="51"/>
  <c r="Z33" i="51"/>
  <c r="U33" i="51"/>
  <c r="X33" i="51"/>
  <c r="H32" i="51"/>
  <c r="S32" i="51"/>
  <c r="G31" i="51"/>
  <c r="T33" i="51"/>
  <c r="T31" i="51"/>
  <c r="H33" i="51"/>
  <c r="T32" i="51"/>
  <c r="G32" i="51"/>
  <c r="S33" i="51"/>
  <c r="G33" i="51"/>
  <c r="S31" i="51"/>
  <c r="D83" i="49"/>
  <c r="D99" i="49"/>
  <c r="D111" i="49"/>
  <c r="D87" i="49"/>
  <c r="D79" i="49"/>
  <c r="D75" i="49"/>
  <c r="D95" i="49"/>
  <c r="D91" i="49"/>
  <c r="D67" i="49"/>
  <c r="AG32" i="49"/>
  <c r="AG33" i="49" s="1"/>
  <c r="AG35" i="49"/>
  <c r="D71" i="49"/>
  <c r="D107" i="49"/>
  <c r="C27" i="48"/>
  <c r="E27" i="48"/>
  <c r="E26" i="22"/>
  <c r="E25" i="22"/>
  <c r="E24" i="22"/>
  <c r="E23" i="22"/>
  <c r="E22" i="22"/>
  <c r="E21" i="22"/>
  <c r="E20" i="22"/>
  <c r="E19" i="22"/>
  <c r="E18" i="22"/>
  <c r="E17" i="22"/>
  <c r="E16" i="22"/>
  <c r="E15" i="22"/>
  <c r="J28" i="51" l="1"/>
  <c r="O29" i="51"/>
  <c r="S28" i="51"/>
  <c r="Y29" i="51"/>
  <c r="P27" i="51"/>
  <c r="E29" i="51"/>
  <c r="H29" i="51"/>
  <c r="W27" i="51"/>
  <c r="U29" i="51"/>
  <c r="AC29" i="51" s="1"/>
  <c r="Y28" i="51"/>
  <c r="M27" i="51"/>
  <c r="R28" i="51"/>
  <c r="V28" i="51"/>
  <c r="K27" i="51"/>
  <c r="K30" i="51" s="1"/>
  <c r="AA28" i="51"/>
  <c r="Q29" i="51"/>
  <c r="F28" i="51"/>
  <c r="Q28" i="51"/>
  <c r="Q27" i="51"/>
  <c r="P28" i="51"/>
  <c r="O28" i="51"/>
  <c r="O30" i="51" s="1"/>
  <c r="T44" i="51"/>
  <c r="H45" i="51"/>
  <c r="G43" i="51"/>
  <c r="H43" i="51"/>
  <c r="Y19" i="51"/>
  <c r="V19" i="51"/>
  <c r="G45" i="51"/>
  <c r="W19" i="51"/>
  <c r="Z45" i="51"/>
  <c r="U45" i="51"/>
  <c r="R45" i="51"/>
  <c r="E43" i="51"/>
  <c r="O45" i="51"/>
  <c r="F44" i="51"/>
  <c r="O44" i="51"/>
  <c r="R43" i="51"/>
  <c r="V16" i="51"/>
  <c r="P13" i="51"/>
  <c r="H13" i="51"/>
  <c r="M12" i="51"/>
  <c r="Q12" i="51"/>
  <c r="AA43" i="51"/>
  <c r="M45" i="51"/>
  <c r="K16" i="51"/>
  <c r="K45" i="51"/>
  <c r="Y16" i="51"/>
  <c r="V11" i="51"/>
  <c r="AA11" i="51"/>
  <c r="O15" i="51"/>
  <c r="Z16" i="51"/>
  <c r="S13" i="51"/>
  <c r="S43" i="51"/>
  <c r="Z44" i="51"/>
  <c r="X11" i="51"/>
  <c r="X45" i="51"/>
  <c r="V44" i="51"/>
  <c r="U44" i="51"/>
  <c r="O12" i="51"/>
  <c r="AA45" i="51"/>
  <c r="I44" i="51"/>
  <c r="X43" i="51"/>
  <c r="Y43" i="51"/>
  <c r="N44" i="51"/>
  <c r="M44" i="51"/>
  <c r="J11" i="51"/>
  <c r="S44" i="51"/>
  <c r="Q44" i="51"/>
  <c r="N45" i="51"/>
  <c r="K44" i="51"/>
  <c r="AB13" i="51"/>
  <c r="S45" i="51"/>
  <c r="F45" i="51"/>
  <c r="J45" i="51"/>
  <c r="W43" i="51"/>
  <c r="J16" i="51"/>
  <c r="G13" i="51"/>
  <c r="Q11" i="51"/>
  <c r="G44" i="51"/>
  <c r="P45" i="51"/>
  <c r="I45" i="51"/>
  <c r="Q45" i="51"/>
  <c r="G12" i="51"/>
  <c r="R11" i="51"/>
  <c r="V45" i="51"/>
  <c r="AB44" i="51"/>
  <c r="Y44" i="51"/>
  <c r="E45" i="51"/>
  <c r="H12" i="51"/>
  <c r="AB11" i="51"/>
  <c r="W45" i="51"/>
  <c r="AA44" i="51"/>
  <c r="W44" i="51"/>
  <c r="N43" i="51"/>
  <c r="AB20" i="51"/>
  <c r="AA19" i="51"/>
  <c r="N21" i="51"/>
  <c r="I20" i="51"/>
  <c r="Z19" i="51"/>
  <c r="M43" i="51"/>
  <c r="K43" i="51"/>
  <c r="U11" i="51"/>
  <c r="X13" i="51"/>
  <c r="Q13" i="51"/>
  <c r="M13" i="51"/>
  <c r="G11" i="51"/>
  <c r="I11" i="51"/>
  <c r="T56" i="51"/>
  <c r="S56" i="51"/>
  <c r="S19" i="51"/>
  <c r="H55" i="51"/>
  <c r="R20" i="51"/>
  <c r="G57" i="51"/>
  <c r="G55" i="51"/>
  <c r="AB19" i="51"/>
  <c r="T13" i="51"/>
  <c r="Y13" i="51"/>
  <c r="Y45" i="51"/>
  <c r="R44" i="51"/>
  <c r="F43" i="51"/>
  <c r="U43" i="51"/>
  <c r="F57" i="51"/>
  <c r="I24" i="51"/>
  <c r="W25" i="51"/>
  <c r="G24" i="51"/>
  <c r="Q57" i="51"/>
  <c r="E57" i="51"/>
  <c r="O57" i="51"/>
  <c r="K13" i="51"/>
  <c r="Y11" i="51"/>
  <c r="AA13" i="51"/>
  <c r="P57" i="51"/>
  <c r="W11" i="51"/>
  <c r="P12" i="51"/>
  <c r="E56" i="51"/>
  <c r="N12" i="51"/>
  <c r="R13" i="51"/>
  <c r="N13" i="51"/>
  <c r="H44" i="51"/>
  <c r="E44" i="51"/>
  <c r="L45" i="51"/>
  <c r="L44" i="51"/>
  <c r="H57" i="51"/>
  <c r="AB55" i="51"/>
  <c r="J43" i="51"/>
  <c r="AB45" i="51"/>
  <c r="Q43" i="51"/>
  <c r="O43" i="51"/>
  <c r="Z43" i="51"/>
  <c r="I43" i="51"/>
  <c r="R55" i="51"/>
  <c r="T43" i="51"/>
  <c r="T45" i="51"/>
  <c r="AB43" i="51"/>
  <c r="X44" i="51"/>
  <c r="V43" i="51"/>
  <c r="Q55" i="51"/>
  <c r="S57" i="51"/>
  <c r="AA55" i="51"/>
  <c r="G56" i="51"/>
  <c r="L57" i="51"/>
  <c r="P44" i="51"/>
  <c r="P43" i="51"/>
  <c r="J44" i="51"/>
  <c r="T57" i="51"/>
  <c r="V56" i="51"/>
  <c r="E12" i="51"/>
  <c r="AB57" i="51"/>
  <c r="P55" i="51"/>
  <c r="S55" i="51"/>
  <c r="AA57" i="51"/>
  <c r="O55" i="51"/>
  <c r="U56" i="51"/>
  <c r="M56" i="51"/>
  <c r="X55" i="51"/>
  <c r="W55" i="51"/>
  <c r="E49" i="51"/>
  <c r="L13" i="51"/>
  <c r="V55" i="51"/>
  <c r="N56" i="51"/>
  <c r="J13" i="51"/>
  <c r="R57" i="51"/>
  <c r="N57" i="51"/>
  <c r="Z55" i="51"/>
  <c r="J19" i="51"/>
  <c r="U21" i="51"/>
  <c r="Z20" i="51"/>
  <c r="I19" i="51"/>
  <c r="H11" i="51"/>
  <c r="L12" i="51"/>
  <c r="E13" i="51"/>
  <c r="O13" i="51"/>
  <c r="W13" i="51"/>
  <c r="Z12" i="51"/>
  <c r="K19" i="51"/>
  <c r="Y21" i="51"/>
  <c r="Y20" i="51"/>
  <c r="T19" i="51"/>
  <c r="S11" i="51"/>
  <c r="K12" i="51"/>
  <c r="N11" i="51"/>
  <c r="R12" i="51"/>
  <c r="V13" i="51"/>
  <c r="Y12" i="51"/>
  <c r="Y55" i="51"/>
  <c r="F21" i="51"/>
  <c r="X20" i="51"/>
  <c r="E19" i="51"/>
  <c r="T11" i="51"/>
  <c r="J12" i="51"/>
  <c r="M11" i="51"/>
  <c r="AB12" i="51"/>
  <c r="U13" i="51"/>
  <c r="X12" i="51"/>
  <c r="X57" i="51"/>
  <c r="F56" i="51"/>
  <c r="Z56" i="51"/>
  <c r="H56" i="51"/>
  <c r="G21" i="51"/>
  <c r="S21" i="51"/>
  <c r="S47" i="51"/>
  <c r="P21" i="51"/>
  <c r="W20" i="51"/>
  <c r="G15" i="51"/>
  <c r="S12" i="51"/>
  <c r="I12" i="51"/>
  <c r="L11" i="51"/>
  <c r="AA12" i="51"/>
  <c r="E11" i="51"/>
  <c r="V12" i="51"/>
  <c r="Y57" i="51"/>
  <c r="P56" i="51"/>
  <c r="Y56" i="51"/>
  <c r="M55" i="51"/>
  <c r="M21" i="51"/>
  <c r="L21" i="51"/>
  <c r="F49" i="51"/>
  <c r="O21" i="51"/>
  <c r="V20" i="51"/>
  <c r="Z15" i="51"/>
  <c r="T12" i="51"/>
  <c r="Z11" i="51"/>
  <c r="K11" i="51"/>
  <c r="F12" i="51"/>
  <c r="Z13" i="51"/>
  <c r="U12" i="51"/>
  <c r="U57" i="51"/>
  <c r="O56" i="51"/>
  <c r="X56" i="51"/>
  <c r="L55" i="51"/>
  <c r="V57" i="51"/>
  <c r="R56" i="51"/>
  <c r="K57" i="51"/>
  <c r="L56" i="51"/>
  <c r="J55" i="51"/>
  <c r="Z57" i="51"/>
  <c r="AB56" i="51"/>
  <c r="J57" i="51"/>
  <c r="K56" i="51"/>
  <c r="T55" i="51"/>
  <c r="W57" i="51"/>
  <c r="AA56" i="51"/>
  <c r="I57" i="51"/>
  <c r="I56" i="51"/>
  <c r="G39" i="51"/>
  <c r="G20" i="51"/>
  <c r="AA20" i="51"/>
  <c r="U20" i="51"/>
  <c r="AA49" i="51"/>
  <c r="H21" i="51"/>
  <c r="X21" i="51"/>
  <c r="F20" i="51"/>
  <c r="J21" i="51"/>
  <c r="E20" i="51"/>
  <c r="Q19" i="51"/>
  <c r="T15" i="51"/>
  <c r="I16" i="51"/>
  <c r="T39" i="51"/>
  <c r="W47" i="51"/>
  <c r="P23" i="51"/>
  <c r="Q47" i="51"/>
  <c r="V21" i="51"/>
  <c r="K21" i="51"/>
  <c r="U19" i="51"/>
  <c r="S39" i="51"/>
  <c r="AB47" i="51"/>
  <c r="H19" i="51"/>
  <c r="Z21" i="51"/>
  <c r="Q21" i="51"/>
  <c r="I21" i="51"/>
  <c r="N20" i="51"/>
  <c r="X19" i="51"/>
  <c r="S16" i="51"/>
  <c r="O16" i="51"/>
  <c r="Y39" i="51"/>
  <c r="Y49" i="51"/>
  <c r="W21" i="51"/>
  <c r="P20" i="51"/>
  <c r="H20" i="51"/>
  <c r="J49" i="51"/>
  <c r="T20" i="51"/>
  <c r="R21" i="51"/>
  <c r="O20" i="51"/>
  <c r="Q20" i="51"/>
  <c r="L20" i="51"/>
  <c r="N19" i="51"/>
  <c r="W15" i="51"/>
  <c r="W41" i="51"/>
  <c r="U47" i="51"/>
  <c r="G19" i="51"/>
  <c r="F19" i="51"/>
  <c r="Z41" i="51"/>
  <c r="F47" i="51"/>
  <c r="S20" i="51"/>
  <c r="AB21" i="51"/>
  <c r="R19" i="51"/>
  <c r="P19" i="51"/>
  <c r="K20" i="51"/>
  <c r="M19" i="51"/>
  <c r="U15" i="51"/>
  <c r="V41" i="51"/>
  <c r="M20" i="51"/>
  <c r="V48" i="51"/>
  <c r="T21" i="51"/>
  <c r="AA21" i="51"/>
  <c r="E21" i="51"/>
  <c r="O19" i="51"/>
  <c r="J20" i="51"/>
  <c r="W17" i="51"/>
  <c r="N41" i="51"/>
  <c r="M41" i="51"/>
  <c r="O49" i="51"/>
  <c r="V47" i="51"/>
  <c r="AB49" i="51"/>
  <c r="AA47" i="51"/>
  <c r="I49" i="51"/>
  <c r="U48" i="51"/>
  <c r="W39" i="51"/>
  <c r="T48" i="51"/>
  <c r="N48" i="51"/>
  <c r="Q48" i="51"/>
  <c r="R48" i="51"/>
  <c r="X49" i="51"/>
  <c r="Q49" i="51"/>
  <c r="S48" i="51"/>
  <c r="M48" i="51"/>
  <c r="E48" i="51"/>
  <c r="E47" i="51"/>
  <c r="W49" i="51"/>
  <c r="P47" i="51"/>
  <c r="T49" i="51"/>
  <c r="L48" i="51"/>
  <c r="N47" i="51"/>
  <c r="AB48" i="51"/>
  <c r="V49" i="51"/>
  <c r="O47" i="51"/>
  <c r="U41" i="51"/>
  <c r="H47" i="51"/>
  <c r="K48" i="51"/>
  <c r="M47" i="51"/>
  <c r="AA48" i="51"/>
  <c r="U49" i="51"/>
  <c r="P49" i="51"/>
  <c r="S40" i="51"/>
  <c r="H41" i="51"/>
  <c r="G47" i="51"/>
  <c r="J48" i="51"/>
  <c r="L47" i="51"/>
  <c r="F48" i="51"/>
  <c r="T47" i="51"/>
  <c r="Z49" i="51"/>
  <c r="G49" i="51"/>
  <c r="I48" i="51"/>
  <c r="K47" i="51"/>
  <c r="P48" i="51"/>
  <c r="N49" i="51"/>
  <c r="Z48" i="51"/>
  <c r="S49" i="51"/>
  <c r="Z47" i="51"/>
  <c r="J47" i="51"/>
  <c r="O48" i="51"/>
  <c r="M49" i="51"/>
  <c r="Y48" i="51"/>
  <c r="O39" i="51"/>
  <c r="H49" i="51"/>
  <c r="Y47" i="51"/>
  <c r="I47" i="51"/>
  <c r="H48" i="51"/>
  <c r="L49" i="51"/>
  <c r="X48" i="51"/>
  <c r="X39" i="51"/>
  <c r="Z40" i="51"/>
  <c r="G48" i="51"/>
  <c r="X47" i="51"/>
  <c r="R49" i="51"/>
  <c r="R47" i="51"/>
  <c r="K49" i="51"/>
  <c r="U39" i="51"/>
  <c r="V40" i="51"/>
  <c r="X40" i="51"/>
  <c r="Q56" i="51"/>
  <c r="F55" i="51"/>
  <c r="J56" i="51"/>
  <c r="K55" i="51"/>
  <c r="T41" i="51"/>
  <c r="W40" i="51"/>
  <c r="E55" i="51"/>
  <c r="I55" i="51"/>
  <c r="X41" i="51"/>
  <c r="N40" i="51"/>
  <c r="I40" i="51"/>
  <c r="H23" i="51"/>
  <c r="U25" i="51"/>
  <c r="J24" i="51"/>
  <c r="Q23" i="51"/>
  <c r="F25" i="51"/>
  <c r="Z24" i="51"/>
  <c r="M23" i="51"/>
  <c r="L23" i="51"/>
  <c r="J23" i="51"/>
  <c r="O25" i="51"/>
  <c r="T25" i="51"/>
  <c r="Q24" i="51"/>
  <c r="H40" i="51"/>
  <c r="G23" i="51"/>
  <c r="X25" i="51"/>
  <c r="E39" i="51"/>
  <c r="S24" i="51"/>
  <c r="E23" i="51"/>
  <c r="K23" i="51"/>
  <c r="F24" i="51"/>
  <c r="V25" i="51"/>
  <c r="O23" i="51"/>
  <c r="E25" i="51"/>
  <c r="T24" i="51"/>
  <c r="Z23" i="51"/>
  <c r="R25" i="51"/>
  <c r="O24" i="51"/>
  <c r="N25" i="51"/>
  <c r="X24" i="51"/>
  <c r="P24" i="51"/>
  <c r="T23" i="51"/>
  <c r="Y23" i="51"/>
  <c r="Q25" i="51"/>
  <c r="H25" i="51"/>
  <c r="M25" i="51"/>
  <c r="W24" i="51"/>
  <c r="P25" i="51"/>
  <c r="X23" i="51"/>
  <c r="AB25" i="51"/>
  <c r="R23" i="51"/>
  <c r="L25" i="51"/>
  <c r="V24" i="51"/>
  <c r="Z25" i="51"/>
  <c r="N24" i="51"/>
  <c r="W23" i="51"/>
  <c r="AA25" i="51"/>
  <c r="E24" i="51"/>
  <c r="K25" i="51"/>
  <c r="U24" i="51"/>
  <c r="S23" i="51"/>
  <c r="M24" i="51"/>
  <c r="V23" i="51"/>
  <c r="R24" i="51"/>
  <c r="AB23" i="51"/>
  <c r="J25" i="51"/>
  <c r="H24" i="51"/>
  <c r="N39" i="51"/>
  <c r="Y24" i="51"/>
  <c r="G25" i="51"/>
  <c r="L24" i="51"/>
  <c r="U23" i="51"/>
  <c r="AB24" i="51"/>
  <c r="AA23" i="51"/>
  <c r="I25" i="51"/>
  <c r="V39" i="51"/>
  <c r="Q39" i="51"/>
  <c r="K39" i="51"/>
  <c r="I23" i="51"/>
  <c r="S25" i="51"/>
  <c r="K24" i="51"/>
  <c r="N23" i="51"/>
  <c r="AA24" i="51"/>
  <c r="Y25" i="51"/>
  <c r="Z39" i="51"/>
  <c r="P39" i="51"/>
  <c r="AB41" i="51"/>
  <c r="V15" i="51"/>
  <c r="M15" i="51"/>
  <c r="AB17" i="51"/>
  <c r="V17" i="51"/>
  <c r="AA17" i="51"/>
  <c r="U17" i="51"/>
  <c r="F17" i="51"/>
  <c r="L17" i="51"/>
  <c r="R16" i="51"/>
  <c r="W12" i="51"/>
  <c r="I13" i="51"/>
  <c r="F11" i="51"/>
  <c r="P11" i="51"/>
  <c r="O11" i="51"/>
  <c r="I39" i="51"/>
  <c r="M57" i="51"/>
  <c r="W56" i="51"/>
  <c r="U55" i="51"/>
  <c r="T40" i="51"/>
  <c r="Y41" i="51"/>
  <c r="Y40" i="51"/>
  <c r="AA41" i="51"/>
  <c r="J36" i="51"/>
  <c r="S15" i="51"/>
  <c r="X15" i="51"/>
  <c r="N17" i="51"/>
  <c r="X16" i="51"/>
  <c r="E16" i="51"/>
  <c r="P17" i="51"/>
  <c r="K35" i="51"/>
  <c r="S37" i="51"/>
  <c r="H16" i="51"/>
  <c r="Y15" i="51"/>
  <c r="M17" i="51"/>
  <c r="W16" i="51"/>
  <c r="N15" i="51"/>
  <c r="O17" i="51"/>
  <c r="F36" i="51"/>
  <c r="U37" i="51"/>
  <c r="H17" i="51"/>
  <c r="R15" i="51"/>
  <c r="K17" i="51"/>
  <c r="U16" i="51"/>
  <c r="L15" i="51"/>
  <c r="E15" i="51"/>
  <c r="O37" i="51"/>
  <c r="Q41" i="51"/>
  <c r="H15" i="51"/>
  <c r="AB15" i="51"/>
  <c r="J17" i="51"/>
  <c r="T17" i="51"/>
  <c r="K15" i="51"/>
  <c r="AB16" i="51"/>
  <c r="G17" i="51"/>
  <c r="AA15" i="51"/>
  <c r="I17" i="51"/>
  <c r="E17" i="51"/>
  <c r="J15" i="51"/>
  <c r="AA16" i="51"/>
  <c r="S17" i="51"/>
  <c r="Z17" i="51"/>
  <c r="F15" i="51"/>
  <c r="N16" i="51"/>
  <c r="I15" i="51"/>
  <c r="Q16" i="51"/>
  <c r="H39" i="51"/>
  <c r="R39" i="51"/>
  <c r="K41" i="51"/>
  <c r="M40" i="51"/>
  <c r="F41" i="51"/>
  <c r="G16" i="51"/>
  <c r="Y17" i="51"/>
  <c r="Q17" i="51"/>
  <c r="M16" i="51"/>
  <c r="R17" i="51"/>
  <c r="F16" i="51"/>
  <c r="G41" i="51"/>
  <c r="AB39" i="51"/>
  <c r="J41" i="51"/>
  <c r="K40" i="51"/>
  <c r="E41" i="51"/>
  <c r="T16" i="51"/>
  <c r="X17" i="51"/>
  <c r="P15" i="51"/>
  <c r="L16" i="51"/>
  <c r="Q15" i="51"/>
  <c r="G40" i="51"/>
  <c r="AA39" i="51"/>
  <c r="I41" i="51"/>
  <c r="J40" i="51"/>
  <c r="P41" i="51"/>
  <c r="O41" i="51"/>
  <c r="AB52" i="51"/>
  <c r="G36" i="51"/>
  <c r="Z35" i="51"/>
  <c r="I35" i="51"/>
  <c r="P36" i="51"/>
  <c r="N37" i="51"/>
  <c r="Y36" i="51"/>
  <c r="T36" i="51"/>
  <c r="Y35" i="51"/>
  <c r="H36" i="51"/>
  <c r="O36" i="51"/>
  <c r="M37" i="51"/>
  <c r="X36" i="51"/>
  <c r="T35" i="51"/>
  <c r="X35" i="51"/>
  <c r="E35" i="51"/>
  <c r="R35" i="51"/>
  <c r="L37" i="51"/>
  <c r="W36" i="51"/>
  <c r="S35" i="51"/>
  <c r="S36" i="51"/>
  <c r="W35" i="51"/>
  <c r="R37" i="51"/>
  <c r="E37" i="51"/>
  <c r="K37" i="51"/>
  <c r="V36" i="51"/>
  <c r="I36" i="51"/>
  <c r="F37" i="51"/>
  <c r="V35" i="51"/>
  <c r="AB37" i="51"/>
  <c r="AB35" i="51"/>
  <c r="J37" i="51"/>
  <c r="U36" i="51"/>
  <c r="P37" i="51"/>
  <c r="U35" i="51"/>
  <c r="AA37" i="51"/>
  <c r="AA35" i="51"/>
  <c r="I37" i="51"/>
  <c r="E36" i="51"/>
  <c r="Z37" i="51"/>
  <c r="G35" i="51"/>
  <c r="N36" i="51"/>
  <c r="Q35" i="51"/>
  <c r="H35" i="51"/>
  <c r="Y37" i="51"/>
  <c r="F35" i="51"/>
  <c r="G52" i="51"/>
  <c r="T37" i="51"/>
  <c r="M36" i="51"/>
  <c r="N35" i="51"/>
  <c r="R36" i="51"/>
  <c r="X37" i="51"/>
  <c r="Q36" i="51"/>
  <c r="Z53" i="51"/>
  <c r="R40" i="51"/>
  <c r="J35" i="51"/>
  <c r="Z36" i="51"/>
  <c r="H37" i="51"/>
  <c r="L36" i="51"/>
  <c r="M35" i="51"/>
  <c r="AB36" i="51"/>
  <c r="W37" i="51"/>
  <c r="P35" i="51"/>
  <c r="F51" i="51"/>
  <c r="M39" i="51"/>
  <c r="AB40" i="51"/>
  <c r="Q37" i="51"/>
  <c r="G37" i="51"/>
  <c r="K36" i="51"/>
  <c r="L35" i="51"/>
  <c r="AA36" i="51"/>
  <c r="V37" i="51"/>
  <c r="L52" i="51"/>
  <c r="L39" i="51"/>
  <c r="O40" i="51"/>
  <c r="G51" i="51"/>
  <c r="AA51" i="51"/>
  <c r="I53" i="51"/>
  <c r="M52" i="51"/>
  <c r="AB53" i="51"/>
  <c r="H53" i="51"/>
  <c r="Y53" i="51"/>
  <c r="Q52" i="51"/>
  <c r="K52" i="51"/>
  <c r="AA52" i="51"/>
  <c r="Z51" i="51"/>
  <c r="X53" i="51"/>
  <c r="P51" i="51"/>
  <c r="J52" i="51"/>
  <c r="F52" i="51"/>
  <c r="W51" i="51"/>
  <c r="W53" i="51"/>
  <c r="O51" i="51"/>
  <c r="N51" i="51"/>
  <c r="Q53" i="51"/>
  <c r="S51" i="51"/>
  <c r="X51" i="51"/>
  <c r="V53" i="51"/>
  <c r="Z52" i="51"/>
  <c r="M51" i="51"/>
  <c r="P52" i="51"/>
  <c r="H52" i="51"/>
  <c r="U51" i="51"/>
  <c r="U53" i="51"/>
  <c r="Y52" i="51"/>
  <c r="L51" i="51"/>
  <c r="H51" i="51"/>
  <c r="V51" i="51"/>
  <c r="N53" i="51"/>
  <c r="X52" i="51"/>
  <c r="J51" i="51"/>
  <c r="S52" i="51"/>
  <c r="Y51" i="51"/>
  <c r="M53" i="51"/>
  <c r="W52" i="51"/>
  <c r="I51" i="51"/>
  <c r="T53" i="51"/>
  <c r="R51" i="51"/>
  <c r="L53" i="51"/>
  <c r="V52" i="51"/>
  <c r="T52" i="51"/>
  <c r="G53" i="51"/>
  <c r="E53" i="51"/>
  <c r="K53" i="51"/>
  <c r="E52" i="51"/>
  <c r="E51" i="51"/>
  <c r="AA40" i="51"/>
  <c r="S53" i="51"/>
  <c r="AB51" i="51"/>
  <c r="J53" i="51"/>
  <c r="N52" i="51"/>
  <c r="R53" i="51"/>
  <c r="S41" i="51"/>
  <c r="E40" i="51"/>
  <c r="L41" i="51"/>
  <c r="U40" i="51"/>
  <c r="J39" i="51"/>
  <c r="P40" i="51"/>
  <c r="O52" i="51"/>
  <c r="V30" i="51"/>
  <c r="I52" i="51"/>
  <c r="AA53" i="51"/>
  <c r="Q51" i="51"/>
  <c r="F53" i="51"/>
  <c r="P53" i="51"/>
  <c r="O53" i="51"/>
  <c r="T51" i="51"/>
  <c r="U52" i="51"/>
  <c r="K51" i="51"/>
  <c r="F40" i="51"/>
  <c r="N30" i="51"/>
  <c r="M30" i="51"/>
  <c r="AA30" i="51"/>
  <c r="W30" i="51"/>
  <c r="O34" i="51"/>
  <c r="X34" i="51"/>
  <c r="F39" i="51"/>
  <c r="L40" i="51"/>
  <c r="R41" i="51"/>
  <c r="F30" i="51"/>
  <c r="S30" i="51"/>
  <c r="Z30" i="51"/>
  <c r="F34" i="51"/>
  <c r="J30" i="51"/>
  <c r="S34" i="51"/>
  <c r="AD33" i="51"/>
  <c r="U34" i="51"/>
  <c r="E34" i="51"/>
  <c r="AC31" i="51"/>
  <c r="Z34" i="51"/>
  <c r="E30" i="51"/>
  <c r="AC33" i="51"/>
  <c r="Y34" i="51"/>
  <c r="L30" i="51"/>
  <c r="H34" i="51"/>
  <c r="AC32" i="51"/>
  <c r="T30" i="51"/>
  <c r="X30" i="51"/>
  <c r="AD32" i="51"/>
  <c r="T34" i="51"/>
  <c r="Q34" i="51"/>
  <c r="N34" i="51"/>
  <c r="G30" i="51"/>
  <c r="AB30" i="51"/>
  <c r="I30" i="51"/>
  <c r="R34" i="51"/>
  <c r="P34" i="51"/>
  <c r="M34" i="51"/>
  <c r="G34" i="51"/>
  <c r="AB34" i="51"/>
  <c r="AD31" i="51"/>
  <c r="L34" i="51"/>
  <c r="AA34" i="51"/>
  <c r="K34" i="51"/>
  <c r="W34" i="51"/>
  <c r="J34" i="51"/>
  <c r="H30" i="51"/>
  <c r="P30" i="51"/>
  <c r="V34" i="51"/>
  <c r="I34" i="51"/>
  <c r="Y30" i="51"/>
  <c r="AG36" i="49"/>
  <c r="AG37" i="49" s="1"/>
  <c r="AG39" i="49"/>
  <c r="E27" i="22"/>
  <c r="E16" i="46"/>
  <c r="B15" i="47" s="1"/>
  <c r="D57" i="47"/>
  <c r="D56" i="47"/>
  <c r="D55" i="47"/>
  <c r="D53" i="47"/>
  <c r="D106" i="47" s="1"/>
  <c r="D52" i="47"/>
  <c r="D51" i="47"/>
  <c r="D49" i="47"/>
  <c r="D48" i="47"/>
  <c r="D47" i="47"/>
  <c r="D50" i="47" s="1"/>
  <c r="D45" i="47"/>
  <c r="D44" i="47"/>
  <c r="D43" i="47"/>
  <c r="D96" i="47" s="1"/>
  <c r="D41" i="47"/>
  <c r="D40" i="47"/>
  <c r="D93" i="47" s="1"/>
  <c r="D39" i="47"/>
  <c r="D92" i="47" s="1"/>
  <c r="D37" i="47"/>
  <c r="D90" i="47" s="1"/>
  <c r="D36" i="47"/>
  <c r="D89" i="47" s="1"/>
  <c r="D35" i="47"/>
  <c r="D88" i="47" s="1"/>
  <c r="D33" i="47"/>
  <c r="D86" i="47" s="1"/>
  <c r="D32" i="47"/>
  <c r="D31" i="47"/>
  <c r="D34" i="47" s="1"/>
  <c r="D29" i="47"/>
  <c r="D82" i="47" s="1"/>
  <c r="D28" i="47"/>
  <c r="D81" i="47" s="1"/>
  <c r="D27" i="47"/>
  <c r="D25" i="47"/>
  <c r="D78" i="47" s="1"/>
  <c r="D24" i="47"/>
  <c r="D77" i="47" s="1"/>
  <c r="D23" i="47"/>
  <c r="D21" i="47"/>
  <c r="D74" i="47" s="1"/>
  <c r="D20" i="47"/>
  <c r="D19" i="47"/>
  <c r="D17" i="47"/>
  <c r="D16" i="47"/>
  <c r="D15" i="47"/>
  <c r="D13" i="47"/>
  <c r="D66" i="47" s="1"/>
  <c r="D12" i="47"/>
  <c r="D65" i="47" s="1"/>
  <c r="D11" i="47"/>
  <c r="D6" i="47"/>
  <c r="A55" i="47"/>
  <c r="A108" i="47" s="1"/>
  <c r="A51" i="47"/>
  <c r="A104" i="47" s="1"/>
  <c r="A47" i="47"/>
  <c r="A100" i="47" s="1"/>
  <c r="A43" i="47"/>
  <c r="A96" i="47" s="1"/>
  <c r="A39" i="47"/>
  <c r="A92" i="47" s="1"/>
  <c r="A35" i="47"/>
  <c r="A31" i="47"/>
  <c r="A27" i="47"/>
  <c r="A23" i="47"/>
  <c r="A76" i="47" s="1"/>
  <c r="A19" i="47"/>
  <c r="A72" i="47" s="1"/>
  <c r="A15" i="47"/>
  <c r="A68" i="47" s="1"/>
  <c r="A11" i="47"/>
  <c r="A64" i="47" s="1"/>
  <c r="D110" i="47"/>
  <c r="D58" i="47"/>
  <c r="D101" i="47"/>
  <c r="A88" i="47"/>
  <c r="A84" i="47"/>
  <c r="AF29" i="47"/>
  <c r="AF33" i="47" s="1"/>
  <c r="AF37" i="47" s="1"/>
  <c r="AF41" i="47" s="1"/>
  <c r="AF45" i="47" s="1"/>
  <c r="AF49" i="47" s="1"/>
  <c r="AF53" i="47" s="1"/>
  <c r="AF57" i="47" s="1"/>
  <c r="A80" i="47"/>
  <c r="AG17" i="47"/>
  <c r="AF17" i="47"/>
  <c r="AF21" i="47" s="1"/>
  <c r="AF25" i="47" s="1"/>
  <c r="D70" i="47"/>
  <c r="AG16" i="47"/>
  <c r="AF16" i="47"/>
  <c r="AF20" i="47" s="1"/>
  <c r="AF24" i="47" s="1"/>
  <c r="AF28" i="47" s="1"/>
  <c r="AF32" i="47" s="1"/>
  <c r="AF36" i="47" s="1"/>
  <c r="AF40" i="47" s="1"/>
  <c r="AF44" i="47" s="1"/>
  <c r="AF48" i="47" s="1"/>
  <c r="AF52" i="47" s="1"/>
  <c r="AF56" i="47" s="1"/>
  <c r="AG15" i="47"/>
  <c r="AG19" i="47" s="1"/>
  <c r="AF15" i="47"/>
  <c r="AF19" i="47" s="1"/>
  <c r="AF23" i="47" s="1"/>
  <c r="AF27" i="47" s="1"/>
  <c r="AF31" i="47" s="1"/>
  <c r="AF35" i="47" s="1"/>
  <c r="AF39" i="47" s="1"/>
  <c r="AF43" i="47" s="1"/>
  <c r="AF47" i="47" s="1"/>
  <c r="AF51" i="47" s="1"/>
  <c r="AF55" i="47" s="1"/>
  <c r="AG12" i="47"/>
  <c r="AG13" i="47" s="1"/>
  <c r="A63" i="47"/>
  <c r="E24" i="46"/>
  <c r="B47" i="47" s="1"/>
  <c r="E23" i="46"/>
  <c r="B43" i="47" s="1"/>
  <c r="E22" i="46"/>
  <c r="B39" i="47" s="1"/>
  <c r="E21" i="46"/>
  <c r="B35" i="47" s="1"/>
  <c r="E20" i="46"/>
  <c r="B31" i="47" s="1"/>
  <c r="E19" i="46"/>
  <c r="B27" i="47" s="1"/>
  <c r="E18" i="46"/>
  <c r="B23" i="47" s="1"/>
  <c r="E17" i="46"/>
  <c r="B19" i="47" s="1"/>
  <c r="E26" i="46"/>
  <c r="B55" i="47" s="1"/>
  <c r="E25" i="46"/>
  <c r="B51" i="47" s="1"/>
  <c r="E15" i="46"/>
  <c r="B11" i="47" s="1"/>
  <c r="AD28" i="51" l="1"/>
  <c r="U30" i="51"/>
  <c r="R30" i="51"/>
  <c r="AC27" i="51"/>
  <c r="AD29" i="51"/>
  <c r="AD27" i="51"/>
  <c r="AD30" i="51" s="1"/>
  <c r="Q30" i="51"/>
  <c r="AC28" i="51"/>
  <c r="H46" i="51"/>
  <c r="G46" i="51"/>
  <c r="O46" i="51"/>
  <c r="R46" i="51"/>
  <c r="M46" i="51"/>
  <c r="Z46" i="51"/>
  <c r="N46" i="51"/>
  <c r="U46" i="51"/>
  <c r="X46" i="51"/>
  <c r="AA46" i="51"/>
  <c r="I46" i="51"/>
  <c r="K46" i="51"/>
  <c r="H14" i="51"/>
  <c r="G14" i="51"/>
  <c r="O18" i="51"/>
  <c r="X14" i="51"/>
  <c r="AA14" i="51"/>
  <c r="V46" i="51"/>
  <c r="S46" i="51"/>
  <c r="F46" i="51"/>
  <c r="Q46" i="51"/>
  <c r="W46" i="51"/>
  <c r="AD44" i="51"/>
  <c r="Y46" i="51"/>
  <c r="AB14" i="51"/>
  <c r="Q14" i="51"/>
  <c r="M14" i="51"/>
  <c r="S14" i="51"/>
  <c r="P46" i="51"/>
  <c r="Y14" i="51"/>
  <c r="AD45" i="51"/>
  <c r="AB22" i="51"/>
  <c r="T58" i="51"/>
  <c r="L46" i="51"/>
  <c r="Q58" i="51"/>
  <c r="G58" i="51"/>
  <c r="S58" i="51"/>
  <c r="N14" i="51"/>
  <c r="E58" i="51"/>
  <c r="AD43" i="51"/>
  <c r="H58" i="51"/>
  <c r="AB46" i="51"/>
  <c r="AC45" i="51"/>
  <c r="V58" i="51"/>
  <c r="P14" i="51"/>
  <c r="J46" i="51"/>
  <c r="AC44" i="51"/>
  <c r="E46" i="51"/>
  <c r="T46" i="51"/>
  <c r="AA58" i="51"/>
  <c r="R14" i="51"/>
  <c r="W22" i="51"/>
  <c r="AC43" i="51"/>
  <c r="O58" i="51"/>
  <c r="AB58" i="51"/>
  <c r="T14" i="51"/>
  <c r="X22" i="51"/>
  <c r="P58" i="51"/>
  <c r="V14" i="51"/>
  <c r="L22" i="51"/>
  <c r="O22" i="51"/>
  <c r="Z22" i="51"/>
  <c r="AD13" i="51"/>
  <c r="L14" i="51"/>
  <c r="N58" i="51"/>
  <c r="I58" i="51"/>
  <c r="U14" i="51"/>
  <c r="Z58" i="51"/>
  <c r="Y22" i="51"/>
  <c r="AD57" i="51"/>
  <c r="R58" i="51"/>
  <c r="X26" i="51"/>
  <c r="Q50" i="51"/>
  <c r="S50" i="51"/>
  <c r="N22" i="51"/>
  <c r="J14" i="51"/>
  <c r="Y50" i="51"/>
  <c r="S22" i="51"/>
  <c r="I22" i="51"/>
  <c r="E14" i="51"/>
  <c r="Q42" i="51"/>
  <c r="AB26" i="51"/>
  <c r="O50" i="51"/>
  <c r="R22" i="51"/>
  <c r="N50" i="51"/>
  <c r="P50" i="51"/>
  <c r="K14" i="51"/>
  <c r="Z14" i="51"/>
  <c r="H38" i="51"/>
  <c r="T22" i="51"/>
  <c r="K58" i="51"/>
  <c r="Y58" i="51"/>
  <c r="X58" i="51"/>
  <c r="X50" i="51"/>
  <c r="L58" i="51"/>
  <c r="AD12" i="51"/>
  <c r="Q38" i="51"/>
  <c r="W42" i="51"/>
  <c r="T50" i="51"/>
  <c r="K54" i="51"/>
  <c r="O14" i="51"/>
  <c r="P26" i="51"/>
  <c r="V50" i="51"/>
  <c r="AD56" i="51"/>
  <c r="I50" i="51"/>
  <c r="AB38" i="51"/>
  <c r="G22" i="51"/>
  <c r="E22" i="51"/>
  <c r="Z18" i="51"/>
  <c r="V18" i="51"/>
  <c r="U22" i="51"/>
  <c r="W50" i="51"/>
  <c r="AA22" i="51"/>
  <c r="AA42" i="51"/>
  <c r="AD49" i="51"/>
  <c r="M58" i="51"/>
  <c r="F14" i="51"/>
  <c r="J58" i="51"/>
  <c r="M22" i="51"/>
  <c r="K22" i="51"/>
  <c r="AC13" i="51"/>
  <c r="F58" i="51"/>
  <c r="V22" i="51"/>
  <c r="AC12" i="51"/>
  <c r="P22" i="51"/>
  <c r="V42" i="51"/>
  <c r="AD19" i="51"/>
  <c r="U42" i="51"/>
  <c r="AC19" i="51"/>
  <c r="W14" i="51"/>
  <c r="I14" i="51"/>
  <c r="H42" i="51"/>
  <c r="AD55" i="51"/>
  <c r="X42" i="51"/>
  <c r="AA50" i="51"/>
  <c r="F50" i="51"/>
  <c r="E54" i="51"/>
  <c r="I42" i="51"/>
  <c r="W58" i="51"/>
  <c r="F26" i="51"/>
  <c r="Z50" i="51"/>
  <c r="F22" i="51"/>
  <c r="G42" i="51"/>
  <c r="R50" i="51"/>
  <c r="AC49" i="51"/>
  <c r="M50" i="51"/>
  <c r="E50" i="51"/>
  <c r="J50" i="51"/>
  <c r="K50" i="51"/>
  <c r="AC48" i="51"/>
  <c r="H22" i="51"/>
  <c r="Q22" i="51"/>
  <c r="AD20" i="51"/>
  <c r="AB50" i="51"/>
  <c r="AC20" i="51"/>
  <c r="U50" i="51"/>
  <c r="J22" i="51"/>
  <c r="Z42" i="51"/>
  <c r="AD47" i="51"/>
  <c r="F54" i="51"/>
  <c r="AC21" i="51"/>
  <c r="AD21" i="51"/>
  <c r="AC57" i="51"/>
  <c r="L50" i="51"/>
  <c r="W18" i="51"/>
  <c r="G50" i="51"/>
  <c r="S42" i="51"/>
  <c r="AC47" i="51"/>
  <c r="U26" i="51"/>
  <c r="H50" i="51"/>
  <c r="AD48" i="51"/>
  <c r="AC11" i="51"/>
  <c r="AD11" i="51"/>
  <c r="T42" i="51"/>
  <c r="E26" i="51"/>
  <c r="N42" i="51"/>
  <c r="J38" i="51"/>
  <c r="P38" i="51"/>
  <c r="H26" i="51"/>
  <c r="O26" i="51"/>
  <c r="R18" i="51"/>
  <c r="S26" i="51"/>
  <c r="F42" i="51"/>
  <c r="J26" i="51"/>
  <c r="M54" i="51"/>
  <c r="O54" i="51"/>
  <c r="L38" i="51"/>
  <c r="Y26" i="51"/>
  <c r="AA26" i="51"/>
  <c r="Y38" i="51"/>
  <c r="Q18" i="51"/>
  <c r="Q26" i="51"/>
  <c r="K18" i="51"/>
  <c r="N38" i="51"/>
  <c r="AC55" i="51"/>
  <c r="AA54" i="51"/>
  <c r="J54" i="51"/>
  <c r="R54" i="51"/>
  <c r="L54" i="51"/>
  <c r="U38" i="51"/>
  <c r="P42" i="51"/>
  <c r="J42" i="51"/>
  <c r="U18" i="51"/>
  <c r="S38" i="51"/>
  <c r="F18" i="51"/>
  <c r="AD23" i="51"/>
  <c r="G26" i="51"/>
  <c r="AD25" i="51"/>
  <c r="T26" i="51"/>
  <c r="AC56" i="51"/>
  <c r="U58" i="51"/>
  <c r="M42" i="51"/>
  <c r="K42" i="51"/>
  <c r="I18" i="51"/>
  <c r="AD24" i="51"/>
  <c r="Y54" i="51"/>
  <c r="K26" i="51"/>
  <c r="W26" i="51"/>
  <c r="AC25" i="51"/>
  <c r="W54" i="51"/>
  <c r="AC24" i="51"/>
  <c r="P18" i="51"/>
  <c r="N18" i="51"/>
  <c r="I26" i="51"/>
  <c r="V26" i="51"/>
  <c r="R26" i="51"/>
  <c r="T54" i="51"/>
  <c r="W38" i="51"/>
  <c r="G18" i="51"/>
  <c r="AA18" i="51"/>
  <c r="X38" i="51"/>
  <c r="AC15" i="51"/>
  <c r="Y42" i="51"/>
  <c r="Z26" i="51"/>
  <c r="N26" i="51"/>
  <c r="H54" i="51"/>
  <c r="M38" i="51"/>
  <c r="L26" i="51"/>
  <c r="M26" i="51"/>
  <c r="AC23" i="51"/>
  <c r="R42" i="51"/>
  <c r="AB42" i="51"/>
  <c r="AD39" i="51"/>
  <c r="T18" i="51"/>
  <c r="AD15" i="51"/>
  <c r="L18" i="51"/>
  <c r="AB18" i="51"/>
  <c r="N54" i="51"/>
  <c r="S18" i="51"/>
  <c r="J18" i="51"/>
  <c r="AD40" i="51"/>
  <c r="L42" i="51"/>
  <c r="I38" i="51"/>
  <c r="V38" i="51"/>
  <c r="T38" i="51"/>
  <c r="AD17" i="51"/>
  <c r="AC17" i="51"/>
  <c r="AA38" i="51"/>
  <c r="E18" i="51"/>
  <c r="Y18" i="51"/>
  <c r="AC35" i="51"/>
  <c r="E38" i="51"/>
  <c r="O42" i="51"/>
  <c r="H18" i="51"/>
  <c r="S54" i="51"/>
  <c r="I54" i="51"/>
  <c r="Z38" i="51"/>
  <c r="F38" i="51"/>
  <c r="AD52" i="51"/>
  <c r="AC36" i="51"/>
  <c r="G38" i="51"/>
  <c r="AC16" i="51"/>
  <c r="M18" i="51"/>
  <c r="AD16" i="51"/>
  <c r="E42" i="51"/>
  <c r="X18" i="51"/>
  <c r="AD37" i="51"/>
  <c r="AD36" i="51"/>
  <c r="U54" i="51"/>
  <c r="R38" i="51"/>
  <c r="AD53" i="51"/>
  <c r="AB54" i="51"/>
  <c r="O38" i="51"/>
  <c r="AD35" i="51"/>
  <c r="AC37" i="51"/>
  <c r="K38" i="51"/>
  <c r="AD51" i="51"/>
  <c r="G54" i="51"/>
  <c r="AC52" i="51"/>
  <c r="Z54" i="51"/>
  <c r="X54" i="51"/>
  <c r="AC39" i="51"/>
  <c r="AC40" i="51"/>
  <c r="V54" i="51"/>
  <c r="AC53" i="51"/>
  <c r="P54" i="51"/>
  <c r="Q54" i="51"/>
  <c r="AC51" i="51"/>
  <c r="AC41" i="51"/>
  <c r="AD41" i="51"/>
  <c r="AC34" i="51"/>
  <c r="AD34" i="51"/>
  <c r="AC30" i="51"/>
  <c r="D100" i="47"/>
  <c r="D54" i="47"/>
  <c r="D46" i="47"/>
  <c r="AG43" i="49"/>
  <c r="AG40" i="49"/>
  <c r="AG41" i="49" s="1"/>
  <c r="AG20" i="47"/>
  <c r="AG21" i="47" s="1"/>
  <c r="AG23" i="47"/>
  <c r="D68" i="47"/>
  <c r="D18" i="47"/>
  <c r="D30" i="47"/>
  <c r="D72" i="47"/>
  <c r="A10" i="47"/>
  <c r="D73" i="47"/>
  <c r="D22" i="47"/>
  <c r="D80" i="47"/>
  <c r="D14" i="47"/>
  <c r="D64" i="47"/>
  <c r="D76" i="47"/>
  <c r="D26" i="47"/>
  <c r="D85" i="47"/>
  <c r="D84" i="47"/>
  <c r="D94" i="47"/>
  <c r="D38" i="47"/>
  <c r="D69" i="47"/>
  <c r="D98" i="47"/>
  <c r="D42" i="47"/>
  <c r="D105" i="47"/>
  <c r="D91" i="47"/>
  <c r="D102" i="47"/>
  <c r="D97" i="47"/>
  <c r="D108" i="47"/>
  <c r="D109" i="47"/>
  <c r="D104" i="47"/>
  <c r="E27" i="46"/>
  <c r="C27" i="46"/>
  <c r="AD46" i="51" l="1"/>
  <c r="AC46" i="51"/>
  <c r="AD22" i="51"/>
  <c r="AC14" i="51"/>
  <c r="AD14" i="51"/>
  <c r="AC22" i="51"/>
  <c r="AD50" i="51"/>
  <c r="AD58" i="51"/>
  <c r="AC50" i="51"/>
  <c r="AC58" i="51"/>
  <c r="AD26" i="51"/>
  <c r="AC26" i="51"/>
  <c r="AD42" i="51"/>
  <c r="AD54" i="51"/>
  <c r="AD18" i="51"/>
  <c r="AC38" i="51"/>
  <c r="AC18" i="51"/>
  <c r="AD38" i="51"/>
  <c r="AC42" i="51"/>
  <c r="AC54" i="51"/>
  <c r="AG47" i="49"/>
  <c r="AG44" i="49"/>
  <c r="AG45" i="49" s="1"/>
  <c r="D95" i="47"/>
  <c r="D67" i="47"/>
  <c r="D103" i="47"/>
  <c r="D99" i="47"/>
  <c r="D83" i="47"/>
  <c r="D87" i="47"/>
  <c r="D75" i="47"/>
  <c r="D111" i="47"/>
  <c r="AG27" i="47"/>
  <c r="AG24" i="47"/>
  <c r="AG25" i="47" s="1"/>
  <c r="D71" i="47"/>
  <c r="D107" i="47"/>
  <c r="D79" i="47"/>
  <c r="AD59" i="51" l="1"/>
  <c r="AG48" i="49"/>
  <c r="AG49" i="49" s="1"/>
  <c r="AG51" i="49"/>
  <c r="AG28" i="47"/>
  <c r="AG29" i="47" s="1"/>
  <c r="AG31" i="47"/>
  <c r="AG55" i="49" l="1"/>
  <c r="AG56" i="49" s="1"/>
  <c r="AG57" i="49" s="1"/>
  <c r="AG52" i="49"/>
  <c r="AG53" i="49" s="1"/>
  <c r="AG35" i="47"/>
  <c r="AG32" i="47"/>
  <c r="AG33" i="47" s="1"/>
  <c r="AG39" i="47" l="1"/>
  <c r="AG36" i="47"/>
  <c r="AG37" i="47" s="1"/>
  <c r="AG43" i="47" l="1"/>
  <c r="AG40" i="47"/>
  <c r="AG41" i="47" s="1"/>
  <c r="AG47" i="47" l="1"/>
  <c r="AG44" i="47"/>
  <c r="AG45" i="47" s="1"/>
  <c r="AG48" i="47" l="1"/>
  <c r="AG49" i="47" s="1"/>
  <c r="AG51" i="47"/>
  <c r="AG55" i="47" l="1"/>
  <c r="AG56" i="47" s="1"/>
  <c r="AG57" i="47" s="1"/>
  <c r="AG52" i="47"/>
  <c r="AG53" i="47" s="1"/>
  <c r="Q67" i="47" l="1"/>
  <c r="Q111" i="47"/>
  <c r="F67" i="49"/>
  <c r="F71" i="49"/>
  <c r="F75" i="49"/>
  <c r="F79" i="49"/>
  <c r="F83" i="49"/>
  <c r="F87" i="49"/>
  <c r="F91" i="49"/>
  <c r="F95" i="49"/>
  <c r="F99" i="49"/>
  <c r="F103" i="49"/>
  <c r="F107" i="49"/>
  <c r="F111" i="49"/>
  <c r="AB67" i="49"/>
  <c r="AB71" i="47"/>
  <c r="AB71" i="49"/>
  <c r="AB75" i="49"/>
  <c r="S71" i="47"/>
  <c r="S75" i="47"/>
  <c r="P67" i="47"/>
  <c r="P67" i="49"/>
  <c r="P75" i="47"/>
  <c r="P75" i="49"/>
  <c r="T67" i="47"/>
  <c r="T75" i="47"/>
  <c r="T79" i="47"/>
  <c r="T83" i="47"/>
  <c r="T87" i="47"/>
  <c r="T91" i="47"/>
  <c r="T95" i="47"/>
  <c r="T99" i="47"/>
  <c r="T103" i="47"/>
  <c r="T107" i="47"/>
  <c r="T111" i="47"/>
  <c r="V99" i="49"/>
  <c r="V103" i="49"/>
  <c r="V107" i="49"/>
  <c r="V107" i="47"/>
  <c r="V111" i="49"/>
  <c r="V111" i="47"/>
  <c r="K67" i="49"/>
  <c r="K71" i="49"/>
  <c r="K75" i="49"/>
  <c r="K79" i="49"/>
  <c r="K83" i="49"/>
  <c r="K87" i="49"/>
  <c r="K91" i="49"/>
  <c r="K95" i="49"/>
  <c r="K99" i="49"/>
  <c r="K103" i="49"/>
  <c r="K107" i="49"/>
  <c r="K111" i="49"/>
  <c r="X71" i="47"/>
  <c r="X79" i="47"/>
  <c r="X83" i="47"/>
  <c r="X87" i="47"/>
  <c r="X91" i="47"/>
  <c r="X95" i="47"/>
  <c r="X99" i="47"/>
  <c r="X103" i="47"/>
  <c r="X107" i="47"/>
  <c r="X111" i="47"/>
  <c r="I67" i="49"/>
  <c r="I71" i="49"/>
  <c r="Y79" i="47"/>
  <c r="U67" i="49"/>
  <c r="N79" i="49"/>
  <c r="N83" i="49"/>
  <c r="N87" i="49"/>
  <c r="N91" i="49"/>
  <c r="N95" i="49"/>
  <c r="N99" i="49"/>
  <c r="N103" i="49"/>
  <c r="N107" i="49"/>
  <c r="N111" i="49"/>
  <c r="AA71" i="47"/>
  <c r="AA75" i="47"/>
  <c r="AA79" i="47"/>
  <c r="AA83" i="47"/>
  <c r="AA87" i="47"/>
  <c r="AA95" i="47"/>
  <c r="N71" i="47"/>
  <c r="Y87" i="47"/>
  <c r="E24" i="35"/>
  <c r="E23" i="35"/>
  <c r="E20" i="35"/>
  <c r="E19" i="35"/>
  <c r="E16" i="35"/>
  <c r="E15" i="35"/>
  <c r="E26" i="35"/>
  <c r="E25" i="35"/>
  <c r="E22" i="35"/>
  <c r="E21" i="35"/>
  <c r="E18" i="35"/>
  <c r="E17" i="35"/>
  <c r="I71" i="47" l="1"/>
  <c r="AC97" i="47"/>
  <c r="Q111" i="49"/>
  <c r="U95" i="47"/>
  <c r="U83" i="47"/>
  <c r="AC109" i="47"/>
  <c r="H95" i="47"/>
  <c r="H91" i="47"/>
  <c r="AC85" i="47"/>
  <c r="H79" i="47"/>
  <c r="H71" i="47"/>
  <c r="H67" i="47"/>
  <c r="G111" i="47"/>
  <c r="G107" i="47"/>
  <c r="G103" i="47"/>
  <c r="G99" i="47"/>
  <c r="G95" i="47"/>
  <c r="G91" i="47"/>
  <c r="R95" i="47"/>
  <c r="E111" i="47"/>
  <c r="E107" i="47"/>
  <c r="E103" i="47"/>
  <c r="E99" i="47"/>
  <c r="E95" i="47"/>
  <c r="E91" i="47"/>
  <c r="E87" i="47"/>
  <c r="E83" i="47"/>
  <c r="E79" i="47"/>
  <c r="E75" i="47"/>
  <c r="E71" i="47"/>
  <c r="E67" i="47"/>
  <c r="AA111" i="47"/>
  <c r="AA107" i="47"/>
  <c r="AA103" i="47"/>
  <c r="AA99" i="47"/>
  <c r="AA91" i="47"/>
  <c r="AA67" i="47"/>
  <c r="Y111" i="47"/>
  <c r="Y107" i="47"/>
  <c r="Y103" i="47"/>
  <c r="Y99" i="47"/>
  <c r="Y95" i="47"/>
  <c r="Y91" i="47"/>
  <c r="Y83" i="47"/>
  <c r="Y75" i="47"/>
  <c r="Y71" i="47"/>
  <c r="Y67" i="47"/>
  <c r="X75" i="47"/>
  <c r="X67" i="47"/>
  <c r="T71" i="47"/>
  <c r="O111" i="49"/>
  <c r="O107" i="49"/>
  <c r="O103" i="49"/>
  <c r="O99" i="49"/>
  <c r="O95" i="49"/>
  <c r="O91" i="49"/>
  <c r="O87" i="49"/>
  <c r="O83" i="49"/>
  <c r="O79" i="49"/>
  <c r="O75" i="49"/>
  <c r="O71" i="49"/>
  <c r="O67" i="49"/>
  <c r="Z111" i="49"/>
  <c r="Z107" i="49"/>
  <c r="Z103" i="49"/>
  <c r="Z99" i="49"/>
  <c r="Z95" i="49"/>
  <c r="Z91" i="49"/>
  <c r="Z87" i="49"/>
  <c r="Z83" i="49"/>
  <c r="Z79" i="49"/>
  <c r="Z75" i="49"/>
  <c r="Z71" i="49"/>
  <c r="Z67" i="49"/>
  <c r="M111" i="49"/>
  <c r="M107" i="49"/>
  <c r="M103" i="49"/>
  <c r="M99" i="49"/>
  <c r="M95" i="49"/>
  <c r="M91" i="49"/>
  <c r="M87" i="49"/>
  <c r="M83" i="49"/>
  <c r="M79" i="49"/>
  <c r="M75" i="49"/>
  <c r="M71" i="49"/>
  <c r="M67" i="49"/>
  <c r="L111" i="49"/>
  <c r="L107" i="49"/>
  <c r="L103" i="49"/>
  <c r="L99" i="49"/>
  <c r="L95" i="49"/>
  <c r="L91" i="49"/>
  <c r="L87" i="49"/>
  <c r="L83" i="49"/>
  <c r="L79" i="49"/>
  <c r="L75" i="49"/>
  <c r="L71" i="49"/>
  <c r="L67" i="49"/>
  <c r="W111" i="49"/>
  <c r="W107" i="49"/>
  <c r="W103" i="49"/>
  <c r="W99" i="49"/>
  <c r="W95" i="49"/>
  <c r="W91" i="49"/>
  <c r="W87" i="49"/>
  <c r="W83" i="49"/>
  <c r="W79" i="49"/>
  <c r="W75" i="49"/>
  <c r="W71" i="49"/>
  <c r="W67" i="49"/>
  <c r="H111" i="49"/>
  <c r="H107" i="49"/>
  <c r="H103" i="49"/>
  <c r="H99" i="49"/>
  <c r="H95" i="49"/>
  <c r="H91" i="49"/>
  <c r="H87" i="49"/>
  <c r="H83" i="49"/>
  <c r="H79" i="49"/>
  <c r="H75" i="49"/>
  <c r="H71" i="49"/>
  <c r="H67" i="49"/>
  <c r="R111" i="49"/>
  <c r="R107" i="49"/>
  <c r="R103" i="49"/>
  <c r="R99" i="49"/>
  <c r="R95" i="49"/>
  <c r="R91" i="49"/>
  <c r="R87" i="49"/>
  <c r="R83" i="49"/>
  <c r="R79" i="49"/>
  <c r="R75" i="49"/>
  <c r="R71" i="49"/>
  <c r="N75" i="49"/>
  <c r="U79" i="49"/>
  <c r="U71" i="47"/>
  <c r="AC110" i="47"/>
  <c r="AC106" i="47"/>
  <c r="AC102" i="47"/>
  <c r="AC98" i="47"/>
  <c r="AC94" i="47"/>
  <c r="AC90" i="47"/>
  <c r="AC86" i="47"/>
  <c r="AC82" i="47"/>
  <c r="AC78" i="47"/>
  <c r="AC70" i="47"/>
  <c r="AC66" i="47"/>
  <c r="AB79" i="47"/>
  <c r="AC105" i="47"/>
  <c r="AC101" i="47"/>
  <c r="AC93" i="47"/>
  <c r="AC89" i="47"/>
  <c r="AC81" i="47"/>
  <c r="AC77" i="47"/>
  <c r="AC69" i="47"/>
  <c r="AC65" i="47"/>
  <c r="AC73" i="47"/>
  <c r="R67" i="49"/>
  <c r="O111" i="47"/>
  <c r="O107" i="47"/>
  <c r="O103" i="47"/>
  <c r="O99" i="47"/>
  <c r="O95" i="47"/>
  <c r="O91" i="47"/>
  <c r="O87" i="47"/>
  <c r="O83" i="47"/>
  <c r="O79" i="47"/>
  <c r="O75" i="47"/>
  <c r="O71" i="47"/>
  <c r="O67" i="47"/>
  <c r="Z111" i="47"/>
  <c r="Z107" i="47"/>
  <c r="Z103" i="47"/>
  <c r="Z99" i="47"/>
  <c r="Z95" i="47"/>
  <c r="Z91" i="47"/>
  <c r="Z87" i="47"/>
  <c r="Z83" i="47"/>
  <c r="Z79" i="47"/>
  <c r="Z75" i="47"/>
  <c r="Z71" i="47"/>
  <c r="Z67" i="47"/>
  <c r="M111" i="47"/>
  <c r="M107" i="47"/>
  <c r="M103" i="47"/>
  <c r="M99" i="47"/>
  <c r="M95" i="47"/>
  <c r="M91" i="47"/>
  <c r="M87" i="47"/>
  <c r="M83" i="47"/>
  <c r="M79" i="47"/>
  <c r="M75" i="47"/>
  <c r="M71" i="47"/>
  <c r="M67" i="47"/>
  <c r="L111" i="47"/>
  <c r="L107" i="47"/>
  <c r="L103" i="47"/>
  <c r="L99" i="47"/>
  <c r="L95" i="47"/>
  <c r="L91" i="47"/>
  <c r="L87" i="47"/>
  <c r="L83" i="47"/>
  <c r="L79" i="47"/>
  <c r="L75" i="47"/>
  <c r="L71" i="47"/>
  <c r="L67" i="47"/>
  <c r="W111" i="47"/>
  <c r="W107" i="47"/>
  <c r="W103" i="47"/>
  <c r="W99" i="47"/>
  <c r="W95" i="47"/>
  <c r="W91" i="47"/>
  <c r="W87" i="47"/>
  <c r="W83" i="47"/>
  <c r="W79" i="47"/>
  <c r="W75" i="47"/>
  <c r="W71" i="47"/>
  <c r="W67" i="47"/>
  <c r="H111" i="47"/>
  <c r="H107" i="47"/>
  <c r="H103" i="47"/>
  <c r="H99" i="47"/>
  <c r="R111" i="47"/>
  <c r="R107" i="47"/>
  <c r="R103" i="47"/>
  <c r="R99" i="47"/>
  <c r="R91" i="47"/>
  <c r="R87" i="47"/>
  <c r="R83" i="47"/>
  <c r="R79" i="47"/>
  <c r="R75" i="47"/>
  <c r="R71" i="47"/>
  <c r="R67" i="47"/>
  <c r="Q107" i="49"/>
  <c r="Q103" i="49"/>
  <c r="Q99" i="49"/>
  <c r="Q95" i="49"/>
  <c r="Q91" i="49"/>
  <c r="Q87" i="49"/>
  <c r="Q83" i="49"/>
  <c r="Q79" i="49"/>
  <c r="Q75" i="49"/>
  <c r="Q71" i="49"/>
  <c r="Q67" i="49"/>
  <c r="AC100" i="47"/>
  <c r="U79" i="47"/>
  <c r="AB75" i="47"/>
  <c r="P111" i="49"/>
  <c r="P107" i="49"/>
  <c r="P103" i="49"/>
  <c r="P99" i="49"/>
  <c r="P95" i="49"/>
  <c r="P91" i="49"/>
  <c r="P87" i="49"/>
  <c r="P83" i="49"/>
  <c r="I75" i="49"/>
  <c r="I111" i="49"/>
  <c r="I107" i="49"/>
  <c r="I103" i="49"/>
  <c r="I99" i="49"/>
  <c r="I95" i="49"/>
  <c r="I91" i="49"/>
  <c r="I87" i="49"/>
  <c r="I75" i="47"/>
  <c r="AC76" i="47"/>
  <c r="AC64" i="47"/>
  <c r="G111" i="49"/>
  <c r="G107" i="49"/>
  <c r="G103" i="49"/>
  <c r="G99" i="49"/>
  <c r="G95" i="49"/>
  <c r="G91" i="49"/>
  <c r="G87" i="49"/>
  <c r="G83" i="49"/>
  <c r="G79" i="49"/>
  <c r="G75" i="49"/>
  <c r="G71" i="49"/>
  <c r="G67" i="49"/>
  <c r="AC110" i="49"/>
  <c r="AC106" i="49"/>
  <c r="AC102" i="49"/>
  <c r="AC98" i="49"/>
  <c r="AC94" i="49"/>
  <c r="AC90" i="49"/>
  <c r="AC86" i="49"/>
  <c r="AC82" i="49"/>
  <c r="AC78" i="49"/>
  <c r="AC74" i="49"/>
  <c r="AC70" i="49"/>
  <c r="AC66" i="49"/>
  <c r="AC88" i="47"/>
  <c r="G87" i="47"/>
  <c r="G83" i="47"/>
  <c r="G79" i="47"/>
  <c r="G75" i="47"/>
  <c r="G71" i="47"/>
  <c r="G67" i="47"/>
  <c r="AC74" i="47"/>
  <c r="AA111" i="49"/>
  <c r="AA107" i="49"/>
  <c r="AA103" i="49"/>
  <c r="AA99" i="49"/>
  <c r="AA95" i="49"/>
  <c r="AA91" i="49"/>
  <c r="AA87" i="49"/>
  <c r="AA83" i="49"/>
  <c r="AA79" i="49"/>
  <c r="AA75" i="49"/>
  <c r="AA71" i="49"/>
  <c r="AA67" i="49"/>
  <c r="Y111" i="49"/>
  <c r="Y107" i="49"/>
  <c r="Y103" i="49"/>
  <c r="Y99" i="49"/>
  <c r="Y95" i="49"/>
  <c r="Y91" i="49"/>
  <c r="Y87" i="49"/>
  <c r="Y83" i="49"/>
  <c r="Y79" i="49"/>
  <c r="Y75" i="49"/>
  <c r="Y71" i="49"/>
  <c r="Y67" i="49"/>
  <c r="X111" i="49"/>
  <c r="X107" i="49"/>
  <c r="X103" i="49"/>
  <c r="X99" i="49"/>
  <c r="X95" i="49"/>
  <c r="X91" i="49"/>
  <c r="X87" i="49"/>
  <c r="X83" i="49"/>
  <c r="X79" i="49"/>
  <c r="X75" i="49"/>
  <c r="X71" i="49"/>
  <c r="X67" i="49"/>
  <c r="U71" i="49"/>
  <c r="T111" i="49"/>
  <c r="T107" i="49"/>
  <c r="T103" i="49"/>
  <c r="T99" i="49"/>
  <c r="T95" i="49"/>
  <c r="T91" i="49"/>
  <c r="T87" i="49"/>
  <c r="T83" i="49"/>
  <c r="T79" i="49"/>
  <c r="T75" i="49"/>
  <c r="T71" i="49"/>
  <c r="T67" i="49"/>
  <c r="AB79" i="49"/>
  <c r="AC108" i="47"/>
  <c r="AC109" i="49"/>
  <c r="AC105" i="49"/>
  <c r="AC101" i="49"/>
  <c r="AC97" i="49"/>
  <c r="AC93" i="49"/>
  <c r="AC89" i="49"/>
  <c r="AC85" i="49"/>
  <c r="AC81" i="49"/>
  <c r="AC77" i="49"/>
  <c r="AC73" i="49"/>
  <c r="AC69" i="49"/>
  <c r="AC65" i="49"/>
  <c r="AC96" i="47"/>
  <c r="AC84" i="47"/>
  <c r="AC72" i="47"/>
  <c r="U67" i="47"/>
  <c r="I67" i="47"/>
  <c r="H87" i="47"/>
  <c r="H83" i="47"/>
  <c r="H75" i="47"/>
  <c r="N71" i="49"/>
  <c r="N67" i="49"/>
  <c r="V95" i="49"/>
  <c r="V91" i="49"/>
  <c r="V87" i="49"/>
  <c r="V83" i="49"/>
  <c r="V79" i="49"/>
  <c r="V75" i="49"/>
  <c r="V71" i="49"/>
  <c r="V67" i="49"/>
  <c r="P71" i="49"/>
  <c r="N111" i="47"/>
  <c r="N107" i="47"/>
  <c r="N103" i="47"/>
  <c r="N99" i="47"/>
  <c r="N95" i="47"/>
  <c r="N91" i="47"/>
  <c r="N87" i="47"/>
  <c r="N83" i="47"/>
  <c r="N79" i="47"/>
  <c r="N75" i="47"/>
  <c r="N67" i="47"/>
  <c r="K111" i="47"/>
  <c r="K107" i="47"/>
  <c r="K103" i="47"/>
  <c r="K99" i="47"/>
  <c r="K95" i="47"/>
  <c r="K91" i="47"/>
  <c r="K87" i="47"/>
  <c r="K83" i="47"/>
  <c r="K79" i="47"/>
  <c r="K75" i="47"/>
  <c r="K71" i="47"/>
  <c r="K67" i="47"/>
  <c r="V103" i="47"/>
  <c r="V99" i="47"/>
  <c r="V95" i="47"/>
  <c r="V91" i="47"/>
  <c r="V87" i="47"/>
  <c r="V83" i="47"/>
  <c r="V79" i="47"/>
  <c r="V75" i="47"/>
  <c r="V71" i="47"/>
  <c r="V67" i="47"/>
  <c r="P71" i="47"/>
  <c r="AB67" i="47"/>
  <c r="F111" i="47"/>
  <c r="F107" i="47"/>
  <c r="F103" i="47"/>
  <c r="F99" i="47"/>
  <c r="F95" i="47"/>
  <c r="F91" i="47"/>
  <c r="F87" i="47"/>
  <c r="F83" i="47"/>
  <c r="F79" i="47"/>
  <c r="F75" i="47"/>
  <c r="F71" i="47"/>
  <c r="F67" i="47"/>
  <c r="Q107" i="47"/>
  <c r="Q103" i="47"/>
  <c r="Q99" i="47"/>
  <c r="Q95" i="47"/>
  <c r="Q91" i="47"/>
  <c r="Q87" i="47"/>
  <c r="Q83" i="47"/>
  <c r="Q79" i="47"/>
  <c r="Q75" i="47"/>
  <c r="Q71" i="47"/>
  <c r="AC80" i="47"/>
  <c r="AC68" i="47"/>
  <c r="AB111" i="49"/>
  <c r="AB107" i="49"/>
  <c r="AB103" i="49"/>
  <c r="AB99" i="49"/>
  <c r="AB95" i="49"/>
  <c r="AB91" i="49"/>
  <c r="AB87" i="49"/>
  <c r="AB83" i="49"/>
  <c r="I79" i="49"/>
  <c r="J111" i="49"/>
  <c r="J107" i="49"/>
  <c r="J103" i="49"/>
  <c r="J99" i="49"/>
  <c r="J95" i="49"/>
  <c r="J91" i="49"/>
  <c r="J87" i="49"/>
  <c r="J83" i="49"/>
  <c r="J79" i="49"/>
  <c r="J75" i="49"/>
  <c r="J71" i="49"/>
  <c r="J67" i="49"/>
  <c r="U111" i="49"/>
  <c r="U107" i="49"/>
  <c r="U103" i="49"/>
  <c r="U99" i="49"/>
  <c r="U95" i="49"/>
  <c r="U91" i="49"/>
  <c r="U87" i="49"/>
  <c r="U83" i="49"/>
  <c r="E111" i="49"/>
  <c r="AC108" i="49"/>
  <c r="AC104" i="49"/>
  <c r="E107" i="49"/>
  <c r="AC100" i="49"/>
  <c r="E103" i="49"/>
  <c r="AC96" i="49"/>
  <c r="E99" i="49"/>
  <c r="E95" i="49"/>
  <c r="AC92" i="49"/>
  <c r="E91" i="49"/>
  <c r="AC88" i="49"/>
  <c r="AC84" i="49"/>
  <c r="E87" i="49"/>
  <c r="AC80" i="49"/>
  <c r="E83" i="49"/>
  <c r="E79" i="49"/>
  <c r="AC76" i="49"/>
  <c r="AC72" i="49"/>
  <c r="E75" i="49"/>
  <c r="AC68" i="49"/>
  <c r="E71" i="49"/>
  <c r="E67" i="49"/>
  <c r="AC64" i="49"/>
  <c r="AC104" i="47"/>
  <c r="AC92" i="47"/>
  <c r="AB111" i="47"/>
  <c r="AB107" i="47"/>
  <c r="AB103" i="47"/>
  <c r="AB99" i="47"/>
  <c r="AB95" i="47"/>
  <c r="AB91" i="47"/>
  <c r="AB87" i="47"/>
  <c r="AB83" i="47"/>
  <c r="I79" i="47"/>
  <c r="J111" i="47"/>
  <c r="J107" i="47"/>
  <c r="J103" i="47"/>
  <c r="J99" i="47"/>
  <c r="J95" i="47"/>
  <c r="J91" i="47"/>
  <c r="J87" i="47"/>
  <c r="J83" i="47"/>
  <c r="J79" i="47"/>
  <c r="J75" i="47"/>
  <c r="J71" i="47"/>
  <c r="J67" i="47"/>
  <c r="U111" i="47"/>
  <c r="U107" i="47"/>
  <c r="U103" i="47"/>
  <c r="U99" i="47"/>
  <c r="U91" i="47"/>
  <c r="U87" i="47"/>
  <c r="U75" i="49"/>
  <c r="I83" i="49"/>
  <c r="S111" i="49"/>
  <c r="S107" i="49"/>
  <c r="S103" i="49"/>
  <c r="S99" i="49"/>
  <c r="S95" i="49"/>
  <c r="S91" i="49"/>
  <c r="S87" i="49"/>
  <c r="S83" i="49"/>
  <c r="S79" i="49"/>
  <c r="S75" i="49"/>
  <c r="S71" i="49"/>
  <c r="S67" i="49"/>
  <c r="P79" i="49"/>
  <c r="P111" i="47"/>
  <c r="P107" i="47"/>
  <c r="P103" i="47"/>
  <c r="P99" i="47"/>
  <c r="P95" i="47"/>
  <c r="P91" i="47"/>
  <c r="P87" i="47"/>
  <c r="P83" i="47"/>
  <c r="U75" i="47"/>
  <c r="I111" i="47"/>
  <c r="I107" i="47"/>
  <c r="I103" i="47"/>
  <c r="I99" i="47"/>
  <c r="I95" i="47"/>
  <c r="I91" i="47"/>
  <c r="I87" i="47"/>
  <c r="I83" i="47"/>
  <c r="S111" i="47"/>
  <c r="S107" i="47"/>
  <c r="S103" i="47"/>
  <c r="S99" i="47"/>
  <c r="S95" i="47"/>
  <c r="S91" i="47"/>
  <c r="S87" i="47"/>
  <c r="S83" i="47"/>
  <c r="S79" i="47"/>
  <c r="S67" i="47"/>
  <c r="P79" i="47"/>
  <c r="AC95" i="47" l="1"/>
  <c r="AC91" i="47"/>
  <c r="V37" i="47" s="1"/>
  <c r="AC71" i="47"/>
  <c r="W17" i="47" s="1"/>
  <c r="AC99" i="47"/>
  <c r="AC87" i="47"/>
  <c r="AC103" i="47"/>
  <c r="AC79" i="47"/>
  <c r="AC75" i="49"/>
  <c r="AC99" i="49"/>
  <c r="AC107" i="47"/>
  <c r="AC111" i="47"/>
  <c r="AC83" i="47"/>
  <c r="AC67" i="47"/>
  <c r="AC75" i="47"/>
  <c r="AC95" i="49"/>
  <c r="AC103" i="49"/>
  <c r="AC79" i="49"/>
  <c r="AC83" i="49"/>
  <c r="AC107" i="49"/>
  <c r="AC87" i="49"/>
  <c r="AC111" i="49"/>
  <c r="AC67" i="49"/>
  <c r="AC91" i="49"/>
  <c r="AC71" i="49"/>
  <c r="G37" i="47" l="1"/>
  <c r="S36" i="47"/>
  <c r="M35" i="47"/>
  <c r="W36" i="47"/>
  <c r="U37" i="47"/>
  <c r="W37" i="47"/>
  <c r="O37" i="47"/>
  <c r="Q35" i="47"/>
  <c r="N37" i="47"/>
  <c r="N35" i="47"/>
  <c r="I36" i="47"/>
  <c r="J36" i="47"/>
  <c r="Y35" i="47"/>
  <c r="W35" i="47"/>
  <c r="P36" i="47"/>
  <c r="Z37" i="47"/>
  <c r="O35" i="47"/>
  <c r="M37" i="47"/>
  <c r="R35" i="47"/>
  <c r="Q36" i="47"/>
  <c r="Y36" i="47"/>
  <c r="AA35" i="47"/>
  <c r="X37" i="47"/>
  <c r="F36" i="47"/>
  <c r="X35" i="47"/>
  <c r="H35" i="47"/>
  <c r="P35" i="47"/>
  <c r="G36" i="47"/>
  <c r="E35" i="47"/>
  <c r="M36" i="47"/>
  <c r="H36" i="47"/>
  <c r="AB37" i="47"/>
  <c r="J35" i="47"/>
  <c r="AB36" i="47"/>
  <c r="S37" i="47"/>
  <c r="U35" i="47"/>
  <c r="R37" i="47"/>
  <c r="E37" i="47"/>
  <c r="T36" i="47"/>
  <c r="G35" i="47"/>
  <c r="P37" i="47"/>
  <c r="I37" i="47"/>
  <c r="Y37" i="47"/>
  <c r="V35" i="47"/>
  <c r="L35" i="47"/>
  <c r="L37" i="47"/>
  <c r="F35" i="47"/>
  <c r="K36" i="47"/>
  <c r="AA36" i="47"/>
  <c r="O36" i="47"/>
  <c r="J37" i="47"/>
  <c r="U36" i="47"/>
  <c r="X36" i="47"/>
  <c r="F37" i="47"/>
  <c r="AA37" i="47"/>
  <c r="E36" i="47"/>
  <c r="K35" i="47"/>
  <c r="T35" i="47"/>
  <c r="H37" i="47"/>
  <c r="Z36" i="47"/>
  <c r="AB35" i="47"/>
  <c r="Q37" i="47"/>
  <c r="L36" i="47"/>
  <c r="Z35" i="47"/>
  <c r="K37" i="47"/>
  <c r="S35" i="47"/>
  <c r="I35" i="47"/>
  <c r="T37" i="47"/>
  <c r="Z17" i="47"/>
  <c r="V36" i="47"/>
  <c r="R16" i="47"/>
  <c r="L16" i="47"/>
  <c r="I15" i="47"/>
  <c r="Q17" i="47"/>
  <c r="S17" i="47"/>
  <c r="S15" i="47"/>
  <c r="T15" i="47"/>
  <c r="X16" i="47"/>
  <c r="V17" i="47"/>
  <c r="S16" i="47"/>
  <c r="W16" i="47"/>
  <c r="Q16" i="47"/>
  <c r="J15" i="47"/>
  <c r="I16" i="47"/>
  <c r="X15" i="47"/>
  <c r="E16" i="47"/>
  <c r="Y15" i="47"/>
  <c r="Z15" i="47"/>
  <c r="Z16" i="47"/>
  <c r="V16" i="47"/>
  <c r="E15" i="47"/>
  <c r="J16" i="47"/>
  <c r="G15" i="47"/>
  <c r="AA17" i="47"/>
  <c r="AB15" i="47"/>
  <c r="R15" i="47"/>
  <c r="AB17" i="47"/>
  <c r="P15" i="47"/>
  <c r="X17" i="47"/>
  <c r="T17" i="47"/>
  <c r="E17" i="47"/>
  <c r="Y17" i="47"/>
  <c r="M15" i="47"/>
  <c r="F15" i="47"/>
  <c r="J17" i="47"/>
  <c r="G16" i="47"/>
  <c r="U16" i="47"/>
  <c r="U17" i="47"/>
  <c r="P16" i="47"/>
  <c r="AA15" i="47"/>
  <c r="H16" i="47"/>
  <c r="Q15" i="47"/>
  <c r="R17" i="47"/>
  <c r="U15" i="47"/>
  <c r="K16" i="47"/>
  <c r="K17" i="47"/>
  <c r="V15" i="47"/>
  <c r="T16" i="47"/>
  <c r="M16" i="47"/>
  <c r="L17" i="47"/>
  <c r="K15" i="47"/>
  <c r="O15" i="47"/>
  <c r="F17" i="47"/>
  <c r="N15" i="47"/>
  <c r="AA16" i="47"/>
  <c r="O16" i="47"/>
  <c r="L15" i="47"/>
  <c r="H17" i="47"/>
  <c r="O17" i="47"/>
  <c r="M17" i="47"/>
  <c r="N16" i="47"/>
  <c r="N17" i="47"/>
  <c r="P17" i="47"/>
  <c r="Y16" i="47"/>
  <c r="R36" i="47"/>
  <c r="W15" i="47"/>
  <c r="I17" i="47"/>
  <c r="F16" i="47"/>
  <c r="H15" i="47"/>
  <c r="G17" i="47"/>
  <c r="AB16" i="47"/>
  <c r="N36" i="47"/>
  <c r="AB57" i="49"/>
  <c r="P57" i="49"/>
  <c r="AB56" i="49"/>
  <c r="P56" i="49"/>
  <c r="AB55" i="49"/>
  <c r="P55" i="49"/>
  <c r="E57" i="49"/>
  <c r="AA57" i="49"/>
  <c r="O57" i="49"/>
  <c r="AA56" i="49"/>
  <c r="O56" i="49"/>
  <c r="AA55" i="49"/>
  <c r="O55" i="49"/>
  <c r="F56" i="49"/>
  <c r="Z57" i="49"/>
  <c r="N57" i="49"/>
  <c r="Z56" i="49"/>
  <c r="N56" i="49"/>
  <c r="Z55" i="49"/>
  <c r="N55" i="49"/>
  <c r="R55" i="49"/>
  <c r="E55" i="49"/>
  <c r="Y57" i="49"/>
  <c r="M57" i="49"/>
  <c r="Y56" i="49"/>
  <c r="M56" i="49"/>
  <c r="Y55" i="49"/>
  <c r="M55" i="49"/>
  <c r="Q57" i="49"/>
  <c r="X57" i="49"/>
  <c r="L57" i="49"/>
  <c r="X56" i="49"/>
  <c r="L56" i="49"/>
  <c r="X55" i="49"/>
  <c r="L55" i="49"/>
  <c r="F55" i="49"/>
  <c r="W57" i="49"/>
  <c r="K57" i="49"/>
  <c r="W56" i="49"/>
  <c r="K56" i="49"/>
  <c r="W55" i="49"/>
  <c r="K55" i="49"/>
  <c r="R56" i="49"/>
  <c r="E56" i="49"/>
  <c r="V57" i="49"/>
  <c r="J57" i="49"/>
  <c r="V56" i="49"/>
  <c r="J56" i="49"/>
  <c r="V55" i="49"/>
  <c r="J55" i="49"/>
  <c r="U57" i="49"/>
  <c r="I57" i="49"/>
  <c r="U56" i="49"/>
  <c r="I56" i="49"/>
  <c r="U55" i="49"/>
  <c r="I55" i="49"/>
  <c r="T57" i="49"/>
  <c r="H57" i="49"/>
  <c r="T56" i="49"/>
  <c r="H56" i="49"/>
  <c r="T55" i="49"/>
  <c r="H55" i="49"/>
  <c r="F57" i="49"/>
  <c r="Q56" i="49"/>
  <c r="S57" i="49"/>
  <c r="G57" i="49"/>
  <c r="S56" i="49"/>
  <c r="G56" i="49"/>
  <c r="S55" i="49"/>
  <c r="G55" i="49"/>
  <c r="R57" i="49"/>
  <c r="Q55" i="49"/>
  <c r="R53" i="49"/>
  <c r="F53" i="49"/>
  <c r="R52" i="49"/>
  <c r="F52" i="49"/>
  <c r="R51" i="49"/>
  <c r="F51" i="49"/>
  <c r="S51" i="49"/>
  <c r="Q53" i="49"/>
  <c r="E53" i="49"/>
  <c r="Q52" i="49"/>
  <c r="E52" i="49"/>
  <c r="Q51" i="49"/>
  <c r="E51" i="49"/>
  <c r="S52" i="49"/>
  <c r="AB53" i="49"/>
  <c r="P53" i="49"/>
  <c r="AB52" i="49"/>
  <c r="P52" i="49"/>
  <c r="AB51" i="49"/>
  <c r="P51" i="49"/>
  <c r="G52" i="49"/>
  <c r="AA53" i="49"/>
  <c r="O53" i="49"/>
  <c r="AA52" i="49"/>
  <c r="O52" i="49"/>
  <c r="AA51" i="49"/>
  <c r="O51" i="49"/>
  <c r="Z53" i="49"/>
  <c r="N53" i="49"/>
  <c r="Z52" i="49"/>
  <c r="N52" i="49"/>
  <c r="Z51" i="49"/>
  <c r="N51" i="49"/>
  <c r="S53" i="49"/>
  <c r="Y53" i="49"/>
  <c r="M53" i="49"/>
  <c r="Y52" i="49"/>
  <c r="M52" i="49"/>
  <c r="Y51" i="49"/>
  <c r="M51" i="49"/>
  <c r="X53" i="49"/>
  <c r="L53" i="49"/>
  <c r="X52" i="49"/>
  <c r="L52" i="49"/>
  <c r="X51" i="49"/>
  <c r="L51" i="49"/>
  <c r="W53" i="49"/>
  <c r="K53" i="49"/>
  <c r="W52" i="49"/>
  <c r="K52" i="49"/>
  <c r="W51" i="49"/>
  <c r="K51" i="49"/>
  <c r="V53" i="49"/>
  <c r="J53" i="49"/>
  <c r="V52" i="49"/>
  <c r="J52" i="49"/>
  <c r="V51" i="49"/>
  <c r="J51" i="49"/>
  <c r="G53" i="49"/>
  <c r="U53" i="49"/>
  <c r="I53" i="49"/>
  <c r="U52" i="49"/>
  <c r="I52" i="49"/>
  <c r="U51" i="49"/>
  <c r="I51" i="49"/>
  <c r="T53" i="49"/>
  <c r="H53" i="49"/>
  <c r="T52" i="49"/>
  <c r="H52" i="49"/>
  <c r="T51" i="49"/>
  <c r="H51" i="49"/>
  <c r="G51" i="49"/>
  <c r="R49" i="49"/>
  <c r="F49" i="49"/>
  <c r="R48" i="49"/>
  <c r="F48" i="49"/>
  <c r="R47" i="49"/>
  <c r="F47" i="49"/>
  <c r="S47" i="49"/>
  <c r="Q49" i="49"/>
  <c r="E49" i="49"/>
  <c r="Q48" i="49"/>
  <c r="E48" i="49"/>
  <c r="Q47" i="49"/>
  <c r="E47" i="49"/>
  <c r="AB49" i="49"/>
  <c r="P49" i="49"/>
  <c r="AB48" i="49"/>
  <c r="P48" i="49"/>
  <c r="AB47" i="49"/>
  <c r="P47" i="49"/>
  <c r="S49" i="49"/>
  <c r="AA49" i="49"/>
  <c r="O49" i="49"/>
  <c r="AA48" i="49"/>
  <c r="O48" i="49"/>
  <c r="AA47" i="49"/>
  <c r="O47" i="49"/>
  <c r="S48" i="49"/>
  <c r="Z49" i="49"/>
  <c r="N49" i="49"/>
  <c r="Z48" i="49"/>
  <c r="N48" i="49"/>
  <c r="Z47" i="49"/>
  <c r="N47" i="49"/>
  <c r="H49" i="49"/>
  <c r="G49" i="49"/>
  <c r="G47" i="49"/>
  <c r="Y49" i="49"/>
  <c r="M49" i="49"/>
  <c r="Y48" i="49"/>
  <c r="M48" i="49"/>
  <c r="Y47" i="49"/>
  <c r="M47" i="49"/>
  <c r="H48" i="49"/>
  <c r="X49" i="49"/>
  <c r="L49" i="49"/>
  <c r="X48" i="49"/>
  <c r="L48" i="49"/>
  <c r="X47" i="49"/>
  <c r="L47" i="49"/>
  <c r="T48" i="49"/>
  <c r="W49" i="49"/>
  <c r="K49" i="49"/>
  <c r="W48" i="49"/>
  <c r="K48" i="49"/>
  <c r="W47" i="49"/>
  <c r="K47" i="49"/>
  <c r="T47" i="49"/>
  <c r="G48" i="49"/>
  <c r="V49" i="49"/>
  <c r="J49" i="49"/>
  <c r="V48" i="49"/>
  <c r="J48" i="49"/>
  <c r="V47" i="49"/>
  <c r="J47" i="49"/>
  <c r="U49" i="49"/>
  <c r="I49" i="49"/>
  <c r="U48" i="49"/>
  <c r="I48" i="49"/>
  <c r="U47" i="49"/>
  <c r="I47" i="49"/>
  <c r="T49" i="49"/>
  <c r="H47" i="49"/>
  <c r="R45" i="49"/>
  <c r="F45" i="49"/>
  <c r="R44" i="49"/>
  <c r="F44" i="49"/>
  <c r="R43" i="49"/>
  <c r="F43" i="49"/>
  <c r="Q45" i="49"/>
  <c r="E45" i="49"/>
  <c r="Q44" i="49"/>
  <c r="E44" i="49"/>
  <c r="Q43" i="49"/>
  <c r="E43" i="49"/>
  <c r="AB45" i="49"/>
  <c r="P45" i="49"/>
  <c r="AB44" i="49"/>
  <c r="P44" i="49"/>
  <c r="AB43" i="49"/>
  <c r="P43" i="49"/>
  <c r="S44" i="49"/>
  <c r="AA45" i="49"/>
  <c r="O45" i="49"/>
  <c r="AA44" i="49"/>
  <c r="O44" i="49"/>
  <c r="AA43" i="49"/>
  <c r="O43" i="49"/>
  <c r="S43" i="49"/>
  <c r="Z45" i="49"/>
  <c r="N45" i="49"/>
  <c r="Z44" i="49"/>
  <c r="N44" i="49"/>
  <c r="Z43" i="49"/>
  <c r="N43" i="49"/>
  <c r="G43" i="49"/>
  <c r="Y45" i="49"/>
  <c r="M45" i="49"/>
  <c r="Y44" i="49"/>
  <c r="M44" i="49"/>
  <c r="Y43" i="49"/>
  <c r="M43" i="49"/>
  <c r="G44" i="49"/>
  <c r="X45" i="49"/>
  <c r="L45" i="49"/>
  <c r="X44" i="49"/>
  <c r="L44" i="49"/>
  <c r="X43" i="49"/>
  <c r="L43" i="49"/>
  <c r="W45" i="49"/>
  <c r="K45" i="49"/>
  <c r="W44" i="49"/>
  <c r="K44" i="49"/>
  <c r="W43" i="49"/>
  <c r="K43" i="49"/>
  <c r="V45" i="49"/>
  <c r="J45" i="49"/>
  <c r="V44" i="49"/>
  <c r="J44" i="49"/>
  <c r="V43" i="49"/>
  <c r="J43" i="49"/>
  <c r="U45" i="49"/>
  <c r="I45" i="49"/>
  <c r="U44" i="49"/>
  <c r="I44" i="49"/>
  <c r="U43" i="49"/>
  <c r="I43" i="49"/>
  <c r="G45" i="49"/>
  <c r="T45" i="49"/>
  <c r="H45" i="49"/>
  <c r="T44" i="49"/>
  <c r="H44" i="49"/>
  <c r="T43" i="49"/>
  <c r="H43" i="49"/>
  <c r="S45" i="49"/>
  <c r="R41" i="49"/>
  <c r="F41" i="49"/>
  <c r="R40" i="49"/>
  <c r="F40" i="49"/>
  <c r="R39" i="49"/>
  <c r="F39" i="49"/>
  <c r="G39" i="49"/>
  <c r="Q41" i="49"/>
  <c r="E41" i="49"/>
  <c r="Q40" i="49"/>
  <c r="E40" i="49"/>
  <c r="Q39" i="49"/>
  <c r="E39" i="49"/>
  <c r="H39" i="49"/>
  <c r="G41" i="49"/>
  <c r="AB41" i="49"/>
  <c r="P41" i="49"/>
  <c r="AB40" i="49"/>
  <c r="P40" i="49"/>
  <c r="AB39" i="49"/>
  <c r="P39" i="49"/>
  <c r="T39" i="49"/>
  <c r="AA41" i="49"/>
  <c r="O41" i="49"/>
  <c r="AA40" i="49"/>
  <c r="O40" i="49"/>
  <c r="AA39" i="49"/>
  <c r="O39" i="49"/>
  <c r="G40" i="49"/>
  <c r="Z41" i="49"/>
  <c r="N41" i="49"/>
  <c r="Z40" i="49"/>
  <c r="N40" i="49"/>
  <c r="Z39" i="49"/>
  <c r="N39" i="49"/>
  <c r="T41" i="49"/>
  <c r="Y41" i="49"/>
  <c r="M41" i="49"/>
  <c r="Y40" i="49"/>
  <c r="M40" i="49"/>
  <c r="Y39" i="49"/>
  <c r="M39" i="49"/>
  <c r="T40" i="49"/>
  <c r="X41" i="49"/>
  <c r="L41" i="49"/>
  <c r="X40" i="49"/>
  <c r="L40" i="49"/>
  <c r="X39" i="49"/>
  <c r="L39" i="49"/>
  <c r="W41" i="49"/>
  <c r="K41" i="49"/>
  <c r="W40" i="49"/>
  <c r="K40" i="49"/>
  <c r="W39" i="49"/>
  <c r="K39" i="49"/>
  <c r="H41" i="49"/>
  <c r="S39" i="49"/>
  <c r="V41" i="49"/>
  <c r="J41" i="49"/>
  <c r="V40" i="49"/>
  <c r="J40" i="49"/>
  <c r="V39" i="49"/>
  <c r="J39" i="49"/>
  <c r="H40" i="49"/>
  <c r="S40" i="49"/>
  <c r="U41" i="49"/>
  <c r="I41" i="49"/>
  <c r="U40" i="49"/>
  <c r="I40" i="49"/>
  <c r="U39" i="49"/>
  <c r="I39" i="49"/>
  <c r="S41" i="49"/>
  <c r="R37" i="49"/>
  <c r="F37" i="49"/>
  <c r="R36" i="49"/>
  <c r="F36" i="49"/>
  <c r="R35" i="49"/>
  <c r="F35" i="49"/>
  <c r="S37" i="49"/>
  <c r="Q37" i="49"/>
  <c r="E37" i="49"/>
  <c r="Q36" i="49"/>
  <c r="E36" i="49"/>
  <c r="Q35" i="49"/>
  <c r="E35" i="49"/>
  <c r="H36" i="49"/>
  <c r="G36" i="49"/>
  <c r="AB37" i="49"/>
  <c r="P37" i="49"/>
  <c r="AB36" i="49"/>
  <c r="P36" i="49"/>
  <c r="AB35" i="49"/>
  <c r="P35" i="49"/>
  <c r="AA37" i="49"/>
  <c r="O37" i="49"/>
  <c r="AA36" i="49"/>
  <c r="O36" i="49"/>
  <c r="AA35" i="49"/>
  <c r="O35" i="49"/>
  <c r="S35" i="49"/>
  <c r="Z37" i="49"/>
  <c r="N37" i="49"/>
  <c r="Z36" i="49"/>
  <c r="N36" i="49"/>
  <c r="Z35" i="49"/>
  <c r="N35" i="49"/>
  <c r="T37" i="49"/>
  <c r="H35" i="49"/>
  <c r="G37" i="49"/>
  <c r="Y37" i="49"/>
  <c r="M37" i="49"/>
  <c r="Y36" i="49"/>
  <c r="M36" i="49"/>
  <c r="Y35" i="49"/>
  <c r="M35" i="49"/>
  <c r="S36" i="49"/>
  <c r="X37" i="49"/>
  <c r="L37" i="49"/>
  <c r="X36" i="49"/>
  <c r="L36" i="49"/>
  <c r="X35" i="49"/>
  <c r="L35" i="49"/>
  <c r="W37" i="49"/>
  <c r="K37" i="49"/>
  <c r="W36" i="49"/>
  <c r="K36" i="49"/>
  <c r="W35" i="49"/>
  <c r="K35" i="49"/>
  <c r="T36" i="49"/>
  <c r="V37" i="49"/>
  <c r="J37" i="49"/>
  <c r="V36" i="49"/>
  <c r="J36" i="49"/>
  <c r="V35" i="49"/>
  <c r="J35" i="49"/>
  <c r="U37" i="49"/>
  <c r="I37" i="49"/>
  <c r="U36" i="49"/>
  <c r="I36" i="49"/>
  <c r="U35" i="49"/>
  <c r="I35" i="49"/>
  <c r="H37" i="49"/>
  <c r="T35" i="49"/>
  <c r="G35" i="49"/>
  <c r="R33" i="49"/>
  <c r="F33" i="49"/>
  <c r="R32" i="49"/>
  <c r="F32" i="49"/>
  <c r="R31" i="49"/>
  <c r="F31" i="49"/>
  <c r="S33" i="49"/>
  <c r="Q33" i="49"/>
  <c r="E33" i="49"/>
  <c r="Q32" i="49"/>
  <c r="E32" i="49"/>
  <c r="Q31" i="49"/>
  <c r="E31" i="49"/>
  <c r="I33" i="49"/>
  <c r="T32" i="49"/>
  <c r="AB33" i="49"/>
  <c r="P33" i="49"/>
  <c r="AB32" i="49"/>
  <c r="P32" i="49"/>
  <c r="AB31" i="49"/>
  <c r="P31" i="49"/>
  <c r="I32" i="49"/>
  <c r="G32" i="49"/>
  <c r="AA33" i="49"/>
  <c r="O33" i="49"/>
  <c r="AA32" i="49"/>
  <c r="O32" i="49"/>
  <c r="AA31" i="49"/>
  <c r="O31" i="49"/>
  <c r="U32" i="49"/>
  <c r="T31" i="49"/>
  <c r="Z33" i="49"/>
  <c r="N33" i="49"/>
  <c r="Z32" i="49"/>
  <c r="N32" i="49"/>
  <c r="Z31" i="49"/>
  <c r="N31" i="49"/>
  <c r="H31" i="49"/>
  <c r="G31" i="49"/>
  <c r="Y33" i="49"/>
  <c r="M33" i="49"/>
  <c r="Y32" i="49"/>
  <c r="M32" i="49"/>
  <c r="Y31" i="49"/>
  <c r="M31" i="49"/>
  <c r="H33" i="49"/>
  <c r="G33" i="49"/>
  <c r="X33" i="49"/>
  <c r="L33" i="49"/>
  <c r="X32" i="49"/>
  <c r="L32" i="49"/>
  <c r="X31" i="49"/>
  <c r="L31" i="49"/>
  <c r="I31" i="49"/>
  <c r="H32" i="49"/>
  <c r="S32" i="49"/>
  <c r="W33" i="49"/>
  <c r="K33" i="49"/>
  <c r="W32" i="49"/>
  <c r="K32" i="49"/>
  <c r="W31" i="49"/>
  <c r="K31" i="49"/>
  <c r="U33" i="49"/>
  <c r="V33" i="49"/>
  <c r="J33" i="49"/>
  <c r="V32" i="49"/>
  <c r="J32" i="49"/>
  <c r="V31" i="49"/>
  <c r="J31" i="49"/>
  <c r="U31" i="49"/>
  <c r="T33" i="49"/>
  <c r="S31" i="49"/>
  <c r="R29" i="49"/>
  <c r="F29" i="49"/>
  <c r="R28" i="49"/>
  <c r="F28" i="49"/>
  <c r="R27" i="49"/>
  <c r="F27" i="49"/>
  <c r="T27" i="49"/>
  <c r="Q29" i="49"/>
  <c r="E29" i="49"/>
  <c r="Q28" i="49"/>
  <c r="E28" i="49"/>
  <c r="Q27" i="49"/>
  <c r="E27" i="49"/>
  <c r="G27" i="49"/>
  <c r="AB29" i="49"/>
  <c r="P29" i="49"/>
  <c r="AB28" i="49"/>
  <c r="P28" i="49"/>
  <c r="AB27" i="49"/>
  <c r="P27" i="49"/>
  <c r="AA29" i="49"/>
  <c r="O29" i="49"/>
  <c r="AA28" i="49"/>
  <c r="O28" i="49"/>
  <c r="AA27" i="49"/>
  <c r="O27" i="49"/>
  <c r="H29" i="49"/>
  <c r="G29" i="49"/>
  <c r="Z29" i="49"/>
  <c r="N29" i="49"/>
  <c r="Z28" i="49"/>
  <c r="N28" i="49"/>
  <c r="Z27" i="49"/>
  <c r="N27" i="49"/>
  <c r="H28" i="49"/>
  <c r="S29" i="49"/>
  <c r="Y29" i="49"/>
  <c r="M29" i="49"/>
  <c r="Y28" i="49"/>
  <c r="M28" i="49"/>
  <c r="Y27" i="49"/>
  <c r="M27" i="49"/>
  <c r="H27" i="49"/>
  <c r="S27" i="49"/>
  <c r="X29" i="49"/>
  <c r="L29" i="49"/>
  <c r="X28" i="49"/>
  <c r="L28" i="49"/>
  <c r="X27" i="49"/>
  <c r="L27" i="49"/>
  <c r="W29" i="49"/>
  <c r="K29" i="49"/>
  <c r="W28" i="49"/>
  <c r="K28" i="49"/>
  <c r="W27" i="49"/>
  <c r="K27" i="49"/>
  <c r="T28" i="49"/>
  <c r="G28" i="49"/>
  <c r="V29" i="49"/>
  <c r="J29" i="49"/>
  <c r="V28" i="49"/>
  <c r="J28" i="49"/>
  <c r="V27" i="49"/>
  <c r="J27" i="49"/>
  <c r="T29" i="49"/>
  <c r="S28" i="49"/>
  <c r="U29" i="49"/>
  <c r="I29" i="49"/>
  <c r="U28" i="49"/>
  <c r="I28" i="49"/>
  <c r="U27" i="49"/>
  <c r="I27" i="49"/>
  <c r="S25" i="49"/>
  <c r="G25" i="49"/>
  <c r="S24" i="49"/>
  <c r="G24" i="49"/>
  <c r="S23" i="49"/>
  <c r="G23" i="49"/>
  <c r="U23" i="49"/>
  <c r="R25" i="49"/>
  <c r="F25" i="49"/>
  <c r="R24" i="49"/>
  <c r="F24" i="49"/>
  <c r="R23" i="49"/>
  <c r="F23" i="49"/>
  <c r="I24" i="49"/>
  <c r="Q25" i="49"/>
  <c r="E25" i="49"/>
  <c r="Q24" i="49"/>
  <c r="E24" i="49"/>
  <c r="Q23" i="49"/>
  <c r="E23" i="49"/>
  <c r="AB25" i="49"/>
  <c r="P25" i="49"/>
  <c r="AB24" i="49"/>
  <c r="P24" i="49"/>
  <c r="AB23" i="49"/>
  <c r="P23" i="49"/>
  <c r="U24" i="49"/>
  <c r="AA25" i="49"/>
  <c r="O25" i="49"/>
  <c r="AA24" i="49"/>
  <c r="O24" i="49"/>
  <c r="AA23" i="49"/>
  <c r="O23" i="49"/>
  <c r="Z25" i="49"/>
  <c r="N25" i="49"/>
  <c r="Z24" i="49"/>
  <c r="N24" i="49"/>
  <c r="Z23" i="49"/>
  <c r="N23" i="49"/>
  <c r="J25" i="49"/>
  <c r="J23" i="49"/>
  <c r="Y25" i="49"/>
  <c r="M25" i="49"/>
  <c r="Y24" i="49"/>
  <c r="M24" i="49"/>
  <c r="Y23" i="49"/>
  <c r="M23" i="49"/>
  <c r="V25" i="49"/>
  <c r="J24" i="49"/>
  <c r="U25" i="49"/>
  <c r="X25" i="49"/>
  <c r="L25" i="49"/>
  <c r="X24" i="49"/>
  <c r="L24" i="49"/>
  <c r="X23" i="49"/>
  <c r="L23" i="49"/>
  <c r="V24" i="49"/>
  <c r="V23" i="49"/>
  <c r="I25" i="49"/>
  <c r="W25" i="49"/>
  <c r="K25" i="49"/>
  <c r="W24" i="49"/>
  <c r="K24" i="49"/>
  <c r="W23" i="49"/>
  <c r="K23" i="49"/>
  <c r="T25" i="49"/>
  <c r="H25" i="49"/>
  <c r="T24" i="49"/>
  <c r="H24" i="49"/>
  <c r="T23" i="49"/>
  <c r="H23" i="49"/>
  <c r="I23" i="49"/>
  <c r="S21" i="49"/>
  <c r="G21" i="49"/>
  <c r="S20" i="49"/>
  <c r="G20" i="49"/>
  <c r="S19" i="49"/>
  <c r="G19" i="49"/>
  <c r="R21" i="49"/>
  <c r="F21" i="49"/>
  <c r="R20" i="49"/>
  <c r="F20" i="49"/>
  <c r="R19" i="49"/>
  <c r="F19" i="49"/>
  <c r="Q21" i="49"/>
  <c r="E21" i="49"/>
  <c r="Q20" i="49"/>
  <c r="E20" i="49"/>
  <c r="Q19" i="49"/>
  <c r="E19" i="49"/>
  <c r="AB21" i="49"/>
  <c r="P21" i="49"/>
  <c r="AB20" i="49"/>
  <c r="P20" i="49"/>
  <c r="AB19" i="49"/>
  <c r="P19" i="49"/>
  <c r="X20" i="49"/>
  <c r="AA21" i="49"/>
  <c r="O21" i="49"/>
  <c r="AA20" i="49"/>
  <c r="O20" i="49"/>
  <c r="AA19" i="49"/>
  <c r="O19" i="49"/>
  <c r="L19" i="49"/>
  <c r="Z21" i="49"/>
  <c r="N21" i="49"/>
  <c r="Z20" i="49"/>
  <c r="N20" i="49"/>
  <c r="Z19" i="49"/>
  <c r="N19" i="49"/>
  <c r="Y21" i="49"/>
  <c r="M21" i="49"/>
  <c r="Y20" i="49"/>
  <c r="M20" i="49"/>
  <c r="Y19" i="49"/>
  <c r="M19" i="49"/>
  <c r="L21" i="49"/>
  <c r="X21" i="49"/>
  <c r="L20" i="49"/>
  <c r="X19" i="49"/>
  <c r="W21" i="49"/>
  <c r="K21" i="49"/>
  <c r="W20" i="49"/>
  <c r="K20" i="49"/>
  <c r="W19" i="49"/>
  <c r="K19" i="49"/>
  <c r="V21" i="49"/>
  <c r="J21" i="49"/>
  <c r="V20" i="49"/>
  <c r="J20" i="49"/>
  <c r="V19" i="49"/>
  <c r="J19" i="49"/>
  <c r="U21" i="49"/>
  <c r="I21" i="49"/>
  <c r="U20" i="49"/>
  <c r="I20" i="49"/>
  <c r="U19" i="49"/>
  <c r="I19" i="49"/>
  <c r="T21" i="49"/>
  <c r="H21" i="49"/>
  <c r="T20" i="49"/>
  <c r="H20" i="49"/>
  <c r="T19" i="49"/>
  <c r="H19" i="49"/>
  <c r="S17" i="49"/>
  <c r="G17" i="49"/>
  <c r="S16" i="49"/>
  <c r="G16" i="49"/>
  <c r="S15" i="49"/>
  <c r="G15" i="49"/>
  <c r="R17" i="49"/>
  <c r="F17" i="49"/>
  <c r="R16" i="49"/>
  <c r="F16" i="49"/>
  <c r="R15" i="49"/>
  <c r="F15" i="49"/>
  <c r="I15" i="49"/>
  <c r="T15" i="49"/>
  <c r="Q17" i="49"/>
  <c r="E17" i="49"/>
  <c r="Q16" i="49"/>
  <c r="E16" i="49"/>
  <c r="Q15" i="49"/>
  <c r="E15" i="49"/>
  <c r="U17" i="49"/>
  <c r="T16" i="49"/>
  <c r="AB17" i="49"/>
  <c r="P17" i="49"/>
  <c r="AB16" i="49"/>
  <c r="P16" i="49"/>
  <c r="AB15" i="49"/>
  <c r="P15" i="49"/>
  <c r="U15" i="49"/>
  <c r="AA17" i="49"/>
  <c r="O17" i="49"/>
  <c r="AA16" i="49"/>
  <c r="O16" i="49"/>
  <c r="AA15" i="49"/>
  <c r="O15" i="49"/>
  <c r="H17" i="49"/>
  <c r="Z17" i="49"/>
  <c r="N17" i="49"/>
  <c r="Z16" i="49"/>
  <c r="N16" i="49"/>
  <c r="Z15" i="49"/>
  <c r="N15" i="49"/>
  <c r="U16" i="49"/>
  <c r="H15" i="49"/>
  <c r="Y17" i="49"/>
  <c r="M17" i="49"/>
  <c r="Y16" i="49"/>
  <c r="M16" i="49"/>
  <c r="Y15" i="49"/>
  <c r="M15" i="49"/>
  <c r="I17" i="49"/>
  <c r="H16" i="49"/>
  <c r="X17" i="49"/>
  <c r="L17" i="49"/>
  <c r="X16" i="49"/>
  <c r="L16" i="49"/>
  <c r="X15" i="49"/>
  <c r="L15" i="49"/>
  <c r="W17" i="49"/>
  <c r="K17" i="49"/>
  <c r="W16" i="49"/>
  <c r="K16" i="49"/>
  <c r="W15" i="49"/>
  <c r="K15" i="49"/>
  <c r="V17" i="49"/>
  <c r="J17" i="49"/>
  <c r="V16" i="49"/>
  <c r="J16" i="49"/>
  <c r="V15" i="49"/>
  <c r="J15" i="49"/>
  <c r="I16" i="49"/>
  <c r="T17" i="49"/>
  <c r="S13" i="49"/>
  <c r="G13" i="49"/>
  <c r="S12" i="49"/>
  <c r="G12" i="49"/>
  <c r="S11" i="49"/>
  <c r="G11" i="49"/>
  <c r="I11" i="49"/>
  <c r="T13" i="49"/>
  <c r="R13" i="49"/>
  <c r="F13" i="49"/>
  <c r="R12" i="49"/>
  <c r="F12" i="49"/>
  <c r="R11" i="49"/>
  <c r="F11" i="49"/>
  <c r="Q13" i="49"/>
  <c r="E13" i="49"/>
  <c r="Q12" i="49"/>
  <c r="E12" i="49"/>
  <c r="Q11" i="49"/>
  <c r="E11" i="49"/>
  <c r="I12" i="49"/>
  <c r="H13" i="49"/>
  <c r="AB13" i="49"/>
  <c r="P13" i="49"/>
  <c r="AB12" i="49"/>
  <c r="P12" i="49"/>
  <c r="AB11" i="49"/>
  <c r="P11" i="49"/>
  <c r="T11" i="49"/>
  <c r="AA13" i="49"/>
  <c r="O13" i="49"/>
  <c r="AA12" i="49"/>
  <c r="O12" i="49"/>
  <c r="AA11" i="49"/>
  <c r="O11" i="49"/>
  <c r="U12" i="49"/>
  <c r="H12" i="49"/>
  <c r="Z13" i="49"/>
  <c r="N13" i="49"/>
  <c r="Z12" i="49"/>
  <c r="N12" i="49"/>
  <c r="Z11" i="49"/>
  <c r="N11" i="49"/>
  <c r="I13" i="49"/>
  <c r="T12" i="49"/>
  <c r="Y13" i="49"/>
  <c r="M13" i="49"/>
  <c r="Y12" i="49"/>
  <c r="M12" i="49"/>
  <c r="Y11" i="49"/>
  <c r="M11" i="49"/>
  <c r="X13" i="49"/>
  <c r="L13" i="49"/>
  <c r="X12" i="49"/>
  <c r="L12" i="49"/>
  <c r="X11" i="49"/>
  <c r="L11" i="49"/>
  <c r="U11" i="49"/>
  <c r="W13" i="49"/>
  <c r="K13" i="49"/>
  <c r="W12" i="49"/>
  <c r="K12" i="49"/>
  <c r="W11" i="49"/>
  <c r="K11" i="49"/>
  <c r="U13" i="49"/>
  <c r="V13" i="49"/>
  <c r="J13" i="49"/>
  <c r="V12" i="49"/>
  <c r="J12" i="49"/>
  <c r="V11" i="49"/>
  <c r="J11" i="49"/>
  <c r="H11" i="49"/>
  <c r="T57" i="47"/>
  <c r="S55" i="47"/>
  <c r="Q57" i="47"/>
  <c r="P55" i="47"/>
  <c r="Z56" i="47"/>
  <c r="L57" i="47"/>
  <c r="I57" i="47"/>
  <c r="AA56" i="47"/>
  <c r="W57" i="47"/>
  <c r="R56" i="47"/>
  <c r="Y56" i="47"/>
  <c r="Y55" i="47"/>
  <c r="F55" i="47"/>
  <c r="J56" i="47"/>
  <c r="H57" i="47"/>
  <c r="G55" i="47"/>
  <c r="E57" i="47"/>
  <c r="V57" i="47"/>
  <c r="N56" i="47"/>
  <c r="X56" i="47"/>
  <c r="Z55" i="47"/>
  <c r="M57" i="47"/>
  <c r="V56" i="47"/>
  <c r="K57" i="47"/>
  <c r="O55" i="47"/>
  <c r="AB56" i="47"/>
  <c r="W55" i="47"/>
  <c r="K55" i="47"/>
  <c r="G56" i="47"/>
  <c r="T56" i="47"/>
  <c r="V55" i="47"/>
  <c r="Q56" i="47"/>
  <c r="L56" i="47"/>
  <c r="R55" i="47"/>
  <c r="S56" i="47"/>
  <c r="I56" i="47"/>
  <c r="H56" i="47"/>
  <c r="U56" i="47"/>
  <c r="E56" i="47"/>
  <c r="AA57" i="47"/>
  <c r="N55" i="47"/>
  <c r="X55" i="47"/>
  <c r="P57" i="47"/>
  <c r="U55" i="47"/>
  <c r="P56" i="47"/>
  <c r="AB55" i="47"/>
  <c r="T55" i="47"/>
  <c r="R57" i="47"/>
  <c r="Q55" i="47"/>
  <c r="O57" i="47"/>
  <c r="Y57" i="47"/>
  <c r="L55" i="47"/>
  <c r="H55" i="47"/>
  <c r="F57" i="47"/>
  <c r="E55" i="47"/>
  <c r="J57" i="47"/>
  <c r="O56" i="47"/>
  <c r="K56" i="47"/>
  <c r="G57" i="47"/>
  <c r="Z57" i="47"/>
  <c r="X57" i="47"/>
  <c r="U57" i="47"/>
  <c r="F56" i="47"/>
  <c r="AB57" i="47"/>
  <c r="AA55" i="47"/>
  <c r="M56" i="47"/>
  <c r="W56" i="47"/>
  <c r="S57" i="47"/>
  <c r="M55" i="47"/>
  <c r="J55" i="47"/>
  <c r="N57" i="47"/>
  <c r="I55" i="47"/>
  <c r="V53" i="47"/>
  <c r="K51" i="47"/>
  <c r="S51" i="47"/>
  <c r="Q53" i="47"/>
  <c r="P51" i="47"/>
  <c r="N52" i="47"/>
  <c r="M51" i="47"/>
  <c r="J53" i="47"/>
  <c r="T53" i="47"/>
  <c r="G51" i="47"/>
  <c r="E53" i="47"/>
  <c r="L52" i="47"/>
  <c r="Z51" i="47"/>
  <c r="I51" i="47"/>
  <c r="V52" i="47"/>
  <c r="H53" i="47"/>
  <c r="L51" i="47"/>
  <c r="Q52" i="47"/>
  <c r="K52" i="47"/>
  <c r="N51" i="47"/>
  <c r="N53" i="47"/>
  <c r="J52" i="47"/>
  <c r="T52" i="47"/>
  <c r="K53" i="47"/>
  <c r="E52" i="47"/>
  <c r="AA53" i="47"/>
  <c r="X52" i="47"/>
  <c r="X51" i="47"/>
  <c r="AB51" i="47"/>
  <c r="V51" i="47"/>
  <c r="H52" i="47"/>
  <c r="R53" i="47"/>
  <c r="Q51" i="47"/>
  <c r="O53" i="47"/>
  <c r="W53" i="47"/>
  <c r="P52" i="47"/>
  <c r="J51" i="47"/>
  <c r="T51" i="47"/>
  <c r="F53" i="47"/>
  <c r="E51" i="47"/>
  <c r="AA52" i="47"/>
  <c r="Y53" i="47"/>
  <c r="W52" i="47"/>
  <c r="U53" i="47"/>
  <c r="H51" i="47"/>
  <c r="R52" i="47"/>
  <c r="X53" i="47"/>
  <c r="O52" i="47"/>
  <c r="M53" i="47"/>
  <c r="G52" i="47"/>
  <c r="I53" i="47"/>
  <c r="W51" i="47"/>
  <c r="F52" i="47"/>
  <c r="AB53" i="47"/>
  <c r="AA51" i="47"/>
  <c r="Y52" i="47"/>
  <c r="S52" i="47"/>
  <c r="U52" i="47"/>
  <c r="S53" i="47"/>
  <c r="R51" i="47"/>
  <c r="P53" i="47"/>
  <c r="O51" i="47"/>
  <c r="M52" i="47"/>
  <c r="Z52" i="47"/>
  <c r="I52" i="47"/>
  <c r="G53" i="47"/>
  <c r="F51" i="47"/>
  <c r="AB52" i="47"/>
  <c r="Z53" i="47"/>
  <c r="Y51" i="47"/>
  <c r="U51" i="47"/>
  <c r="L53" i="47"/>
  <c r="V49" i="47"/>
  <c r="U47" i="47"/>
  <c r="G49" i="47"/>
  <c r="Q49" i="47"/>
  <c r="AB47" i="47"/>
  <c r="N48" i="47"/>
  <c r="O48" i="47"/>
  <c r="J49" i="47"/>
  <c r="I47" i="47"/>
  <c r="S48" i="47"/>
  <c r="E49" i="47"/>
  <c r="P47" i="47"/>
  <c r="Z47" i="47"/>
  <c r="E48" i="47"/>
  <c r="E47" i="47"/>
  <c r="V48" i="47"/>
  <c r="L48" i="47"/>
  <c r="G48" i="47"/>
  <c r="Q48" i="47"/>
  <c r="AA49" i="47"/>
  <c r="N47" i="47"/>
  <c r="W48" i="47"/>
  <c r="M49" i="47"/>
  <c r="J48" i="47"/>
  <c r="T49" i="47"/>
  <c r="S47" i="47"/>
  <c r="O49" i="47"/>
  <c r="V47" i="47"/>
  <c r="H49" i="47"/>
  <c r="G47" i="47"/>
  <c r="Q47" i="47"/>
  <c r="AA48" i="47"/>
  <c r="Y49" i="47"/>
  <c r="T48" i="47"/>
  <c r="R49" i="47"/>
  <c r="J47" i="47"/>
  <c r="X49" i="47"/>
  <c r="H48" i="47"/>
  <c r="F49" i="47"/>
  <c r="X48" i="47"/>
  <c r="AA47" i="47"/>
  <c r="Y48" i="47"/>
  <c r="I49" i="47"/>
  <c r="P49" i="47"/>
  <c r="M47" i="47"/>
  <c r="K48" i="47"/>
  <c r="T47" i="47"/>
  <c r="R48" i="47"/>
  <c r="W49" i="47"/>
  <c r="O47" i="47"/>
  <c r="M48" i="47"/>
  <c r="R47" i="47"/>
  <c r="U49" i="47"/>
  <c r="H47" i="47"/>
  <c r="F48" i="47"/>
  <c r="AB49" i="47"/>
  <c r="W47" i="47"/>
  <c r="Y47" i="47"/>
  <c r="L49" i="47"/>
  <c r="Z49" i="47"/>
  <c r="U48" i="47"/>
  <c r="L47" i="47"/>
  <c r="F47" i="47"/>
  <c r="AB48" i="47"/>
  <c r="N49" i="47"/>
  <c r="X47" i="47"/>
  <c r="I48" i="47"/>
  <c r="S49" i="47"/>
  <c r="K47" i="47"/>
  <c r="P48" i="47"/>
  <c r="Z48" i="47"/>
  <c r="K49" i="47"/>
  <c r="V45" i="47"/>
  <c r="I43" i="47"/>
  <c r="G44" i="47"/>
  <c r="Q45" i="47"/>
  <c r="AB43" i="47"/>
  <c r="Z44" i="47"/>
  <c r="R44" i="47"/>
  <c r="J45" i="47"/>
  <c r="K44" i="47"/>
  <c r="S43" i="47"/>
  <c r="E45" i="47"/>
  <c r="P43" i="47"/>
  <c r="N44" i="47"/>
  <c r="F43" i="47"/>
  <c r="V44" i="47"/>
  <c r="T45" i="47"/>
  <c r="G43" i="47"/>
  <c r="Q44" i="47"/>
  <c r="L45" i="47"/>
  <c r="Z43" i="47"/>
  <c r="H43" i="47"/>
  <c r="M45" i="47"/>
  <c r="AB44" i="47"/>
  <c r="M43" i="47"/>
  <c r="J44" i="47"/>
  <c r="H45" i="47"/>
  <c r="X44" i="47"/>
  <c r="E44" i="47"/>
  <c r="W44" i="47"/>
  <c r="N43" i="47"/>
  <c r="U45" i="47"/>
  <c r="Z45" i="47"/>
  <c r="N45" i="47"/>
  <c r="V43" i="47"/>
  <c r="T44" i="47"/>
  <c r="W45" i="47"/>
  <c r="Q43" i="47"/>
  <c r="AA45" i="47"/>
  <c r="X45" i="47"/>
  <c r="Y43" i="47"/>
  <c r="J43" i="47"/>
  <c r="H44" i="47"/>
  <c r="R45" i="47"/>
  <c r="E43" i="47"/>
  <c r="O45" i="47"/>
  <c r="K43" i="47"/>
  <c r="O44" i="47"/>
  <c r="G45" i="47"/>
  <c r="P44" i="47"/>
  <c r="L43" i="47"/>
  <c r="T43" i="47"/>
  <c r="F45" i="47"/>
  <c r="L44" i="47"/>
  <c r="AA44" i="47"/>
  <c r="Y45" i="47"/>
  <c r="W43" i="47"/>
  <c r="I44" i="47"/>
  <c r="X43" i="47"/>
  <c r="I45" i="47"/>
  <c r="K45" i="47"/>
  <c r="F44" i="47"/>
  <c r="AB45" i="47"/>
  <c r="AA43" i="47"/>
  <c r="Y44" i="47"/>
  <c r="U44" i="47"/>
  <c r="S45" i="47"/>
  <c r="R43" i="47"/>
  <c r="P45" i="47"/>
  <c r="O43" i="47"/>
  <c r="M44" i="47"/>
  <c r="S44" i="47"/>
  <c r="U43" i="47"/>
  <c r="V41" i="47"/>
  <c r="I39" i="47"/>
  <c r="G41" i="47"/>
  <c r="K41" i="47"/>
  <c r="P39" i="47"/>
  <c r="N40" i="47"/>
  <c r="M39" i="47"/>
  <c r="J41" i="47"/>
  <c r="L41" i="47"/>
  <c r="S40" i="47"/>
  <c r="Q41" i="47"/>
  <c r="L40" i="47"/>
  <c r="Z39" i="47"/>
  <c r="Z40" i="47"/>
  <c r="V40" i="47"/>
  <c r="K39" i="47"/>
  <c r="G40" i="47"/>
  <c r="E41" i="47"/>
  <c r="AA41" i="47"/>
  <c r="N39" i="47"/>
  <c r="O41" i="47"/>
  <c r="J40" i="47"/>
  <c r="T41" i="47"/>
  <c r="S39" i="47"/>
  <c r="Q40" i="47"/>
  <c r="L39" i="47"/>
  <c r="V39" i="47"/>
  <c r="H41" i="47"/>
  <c r="G39" i="47"/>
  <c r="E40" i="47"/>
  <c r="AA40" i="47"/>
  <c r="Y41" i="47"/>
  <c r="AB41" i="47"/>
  <c r="M40" i="47"/>
  <c r="J39" i="47"/>
  <c r="T40" i="47"/>
  <c r="K40" i="47"/>
  <c r="Q39" i="47"/>
  <c r="O40" i="47"/>
  <c r="M41" i="47"/>
  <c r="W41" i="47"/>
  <c r="W40" i="47"/>
  <c r="H40" i="47"/>
  <c r="R41" i="47"/>
  <c r="E39" i="47"/>
  <c r="AA39" i="47"/>
  <c r="Y40" i="47"/>
  <c r="U41" i="47"/>
  <c r="T39" i="47"/>
  <c r="F41" i="47"/>
  <c r="O39" i="47"/>
  <c r="I41" i="47"/>
  <c r="H39" i="47"/>
  <c r="R40" i="47"/>
  <c r="P41" i="47"/>
  <c r="X41" i="47"/>
  <c r="Y39" i="47"/>
  <c r="X40" i="47"/>
  <c r="F40" i="47"/>
  <c r="AB40" i="47"/>
  <c r="Z41" i="47"/>
  <c r="U40" i="47"/>
  <c r="I40" i="47"/>
  <c r="W39" i="47"/>
  <c r="R39" i="47"/>
  <c r="P40" i="47"/>
  <c r="N41" i="47"/>
  <c r="X39" i="47"/>
  <c r="U39" i="47"/>
  <c r="S41" i="47"/>
  <c r="F39" i="47"/>
  <c r="AB39" i="47"/>
  <c r="W33" i="47"/>
  <c r="J31" i="47"/>
  <c r="T32" i="47"/>
  <c r="F33" i="47"/>
  <c r="M33" i="47"/>
  <c r="AA31" i="47"/>
  <c r="O31" i="47"/>
  <c r="K33" i="47"/>
  <c r="L33" i="47"/>
  <c r="H32" i="47"/>
  <c r="R32" i="47"/>
  <c r="L31" i="47"/>
  <c r="W32" i="47"/>
  <c r="U33" i="47"/>
  <c r="T31" i="47"/>
  <c r="F32" i="47"/>
  <c r="AB33" i="47"/>
  <c r="Y32" i="47"/>
  <c r="P32" i="47"/>
  <c r="Z32" i="47"/>
  <c r="K32" i="47"/>
  <c r="I33" i="47"/>
  <c r="H31" i="47"/>
  <c r="R31" i="47"/>
  <c r="P33" i="47"/>
  <c r="L32" i="47"/>
  <c r="W31" i="47"/>
  <c r="U32" i="47"/>
  <c r="Y31" i="47"/>
  <c r="F31" i="47"/>
  <c r="AB32" i="47"/>
  <c r="Z33" i="47"/>
  <c r="K31" i="47"/>
  <c r="I32" i="47"/>
  <c r="S33" i="47"/>
  <c r="M31" i="47"/>
  <c r="N33" i="47"/>
  <c r="X33" i="47"/>
  <c r="U31" i="47"/>
  <c r="G33" i="47"/>
  <c r="Q33" i="47"/>
  <c r="AB31" i="47"/>
  <c r="V33" i="47"/>
  <c r="I31" i="47"/>
  <c r="S32" i="47"/>
  <c r="E33" i="47"/>
  <c r="P31" i="47"/>
  <c r="N32" i="47"/>
  <c r="O33" i="47"/>
  <c r="J33" i="47"/>
  <c r="Y33" i="47"/>
  <c r="G32" i="47"/>
  <c r="Q32" i="47"/>
  <c r="AA33" i="47"/>
  <c r="Z31" i="47"/>
  <c r="E32" i="47"/>
  <c r="V32" i="47"/>
  <c r="X32" i="47"/>
  <c r="S31" i="47"/>
  <c r="N31" i="47"/>
  <c r="J32" i="47"/>
  <c r="T33" i="47"/>
  <c r="G31" i="47"/>
  <c r="Q31" i="47"/>
  <c r="AA32" i="47"/>
  <c r="M32" i="47"/>
  <c r="V31" i="47"/>
  <c r="H33" i="47"/>
  <c r="R33" i="47"/>
  <c r="E31" i="47"/>
  <c r="O32" i="47"/>
  <c r="X31" i="47"/>
  <c r="W29" i="47"/>
  <c r="J27" i="47"/>
  <c r="T27" i="47"/>
  <c r="R28" i="47"/>
  <c r="AB28" i="47"/>
  <c r="Z29" i="47"/>
  <c r="K29" i="47"/>
  <c r="M28" i="47"/>
  <c r="H27" i="47"/>
  <c r="F28" i="47"/>
  <c r="P28" i="47"/>
  <c r="N29" i="47"/>
  <c r="L27" i="47"/>
  <c r="L28" i="47"/>
  <c r="H28" i="47"/>
  <c r="W28" i="47"/>
  <c r="U29" i="47"/>
  <c r="M27" i="47"/>
  <c r="R27" i="47"/>
  <c r="AB27" i="47"/>
  <c r="Z28" i="47"/>
  <c r="O29" i="47"/>
  <c r="X29" i="47"/>
  <c r="P29" i="47"/>
  <c r="K28" i="47"/>
  <c r="I29" i="47"/>
  <c r="S29" i="47"/>
  <c r="F27" i="47"/>
  <c r="P27" i="47"/>
  <c r="N28" i="47"/>
  <c r="Q28" i="47"/>
  <c r="Y27" i="47"/>
  <c r="W27" i="47"/>
  <c r="U28" i="47"/>
  <c r="G29" i="47"/>
  <c r="Q29" i="47"/>
  <c r="Y28" i="47"/>
  <c r="Z27" i="47"/>
  <c r="G28" i="47"/>
  <c r="K27" i="47"/>
  <c r="I28" i="47"/>
  <c r="S28" i="47"/>
  <c r="E29" i="47"/>
  <c r="AA29" i="47"/>
  <c r="N27" i="47"/>
  <c r="U27" i="47"/>
  <c r="AB29" i="47"/>
  <c r="V27" i="47"/>
  <c r="M29" i="47"/>
  <c r="V29" i="47"/>
  <c r="I27" i="47"/>
  <c r="S27" i="47"/>
  <c r="E28" i="47"/>
  <c r="AA28" i="47"/>
  <c r="J29" i="47"/>
  <c r="T29" i="47"/>
  <c r="G27" i="47"/>
  <c r="Q27" i="47"/>
  <c r="O28" i="47"/>
  <c r="L29" i="47"/>
  <c r="J28" i="47"/>
  <c r="R29" i="47"/>
  <c r="F29" i="47"/>
  <c r="V28" i="47"/>
  <c r="H29" i="47"/>
  <c r="Y29" i="47"/>
  <c r="E27" i="47"/>
  <c r="AA27" i="47"/>
  <c r="X28" i="47"/>
  <c r="T28" i="47"/>
  <c r="O27" i="47"/>
  <c r="X27" i="47"/>
  <c r="W25" i="47"/>
  <c r="M23" i="47"/>
  <c r="T23" i="47"/>
  <c r="F24" i="47"/>
  <c r="P25" i="47"/>
  <c r="N25" i="47"/>
  <c r="K25" i="47"/>
  <c r="U25" i="47"/>
  <c r="H23" i="47"/>
  <c r="R23" i="47"/>
  <c r="AB24" i="47"/>
  <c r="Z24" i="47"/>
  <c r="X23" i="47"/>
  <c r="W24" i="47"/>
  <c r="I25" i="47"/>
  <c r="S25" i="47"/>
  <c r="F23" i="47"/>
  <c r="P24" i="47"/>
  <c r="N24" i="47"/>
  <c r="H25" i="47"/>
  <c r="F25" i="47"/>
  <c r="K24" i="47"/>
  <c r="U24" i="47"/>
  <c r="G25" i="47"/>
  <c r="M24" i="47"/>
  <c r="AB23" i="47"/>
  <c r="Z23" i="47"/>
  <c r="E23" i="47"/>
  <c r="T24" i="47"/>
  <c r="W23" i="47"/>
  <c r="I24" i="47"/>
  <c r="S24" i="47"/>
  <c r="Q25" i="47"/>
  <c r="P23" i="47"/>
  <c r="N23" i="47"/>
  <c r="R25" i="47"/>
  <c r="O23" i="47"/>
  <c r="K23" i="47"/>
  <c r="U23" i="47"/>
  <c r="G24" i="47"/>
  <c r="E25" i="47"/>
  <c r="AA25" i="47"/>
  <c r="Y25" i="47"/>
  <c r="V25" i="47"/>
  <c r="I23" i="47"/>
  <c r="S23" i="47"/>
  <c r="Q24" i="47"/>
  <c r="O25" i="47"/>
  <c r="L25" i="47"/>
  <c r="J25" i="47"/>
  <c r="M25" i="47"/>
  <c r="G23" i="47"/>
  <c r="E24" i="47"/>
  <c r="AA24" i="47"/>
  <c r="X24" i="47"/>
  <c r="J24" i="47"/>
  <c r="Y24" i="47"/>
  <c r="V24" i="47"/>
  <c r="T25" i="47"/>
  <c r="Y23" i="47"/>
  <c r="Q23" i="47"/>
  <c r="O24" i="47"/>
  <c r="L24" i="47"/>
  <c r="L23" i="47"/>
  <c r="J23" i="47"/>
  <c r="H24" i="47"/>
  <c r="R24" i="47"/>
  <c r="AB25" i="47"/>
  <c r="Z25" i="47"/>
  <c r="X25" i="47"/>
  <c r="AA23" i="47"/>
  <c r="V23" i="47"/>
  <c r="W21" i="47"/>
  <c r="J19" i="47"/>
  <c r="T19" i="47"/>
  <c r="F20" i="47"/>
  <c r="P20" i="47"/>
  <c r="N21" i="47"/>
  <c r="K21" i="47"/>
  <c r="U21" i="47"/>
  <c r="H19" i="47"/>
  <c r="R19" i="47"/>
  <c r="AB19" i="47"/>
  <c r="Z20" i="47"/>
  <c r="Y21" i="47"/>
  <c r="X21" i="47"/>
  <c r="W20" i="47"/>
  <c r="I21" i="47"/>
  <c r="Y20" i="47"/>
  <c r="F19" i="47"/>
  <c r="P19" i="47"/>
  <c r="N20" i="47"/>
  <c r="K20" i="47"/>
  <c r="U20" i="47"/>
  <c r="S21" i="47"/>
  <c r="Q21" i="47"/>
  <c r="M20" i="47"/>
  <c r="Z19" i="47"/>
  <c r="G20" i="47"/>
  <c r="W19" i="47"/>
  <c r="I20" i="47"/>
  <c r="G21" i="47"/>
  <c r="E21" i="47"/>
  <c r="AA21" i="47"/>
  <c r="N19" i="47"/>
  <c r="E20" i="47"/>
  <c r="Z21" i="47"/>
  <c r="K19" i="47"/>
  <c r="U19" i="47"/>
  <c r="S20" i="47"/>
  <c r="Q20" i="47"/>
  <c r="O21" i="47"/>
  <c r="M21" i="47"/>
  <c r="I19" i="47"/>
  <c r="AA20" i="47"/>
  <c r="L19" i="47"/>
  <c r="V21" i="47"/>
  <c r="M19" i="47"/>
  <c r="S19" i="47"/>
  <c r="Q19" i="47"/>
  <c r="O20" i="47"/>
  <c r="L21" i="47"/>
  <c r="H20" i="47"/>
  <c r="J21" i="47"/>
  <c r="T21" i="47"/>
  <c r="G19" i="47"/>
  <c r="E19" i="47"/>
  <c r="AA19" i="47"/>
  <c r="X20" i="47"/>
  <c r="R20" i="47"/>
  <c r="V20" i="47"/>
  <c r="H21" i="47"/>
  <c r="R21" i="47"/>
  <c r="AB21" i="47"/>
  <c r="O19" i="47"/>
  <c r="L20" i="47"/>
  <c r="V19" i="47"/>
  <c r="J20" i="47"/>
  <c r="T20" i="47"/>
  <c r="F21" i="47"/>
  <c r="P21" i="47"/>
  <c r="Y19" i="47"/>
  <c r="X19" i="47"/>
  <c r="AB20" i="47"/>
  <c r="W13" i="47"/>
  <c r="J11" i="47"/>
  <c r="H12" i="47"/>
  <c r="F12" i="47"/>
  <c r="AB12" i="47"/>
  <c r="Z13" i="47"/>
  <c r="O12" i="47"/>
  <c r="Y12" i="47"/>
  <c r="K13" i="47"/>
  <c r="Y11" i="47"/>
  <c r="T11" i="47"/>
  <c r="R11" i="47"/>
  <c r="P12" i="47"/>
  <c r="N13" i="47"/>
  <c r="T12" i="47"/>
  <c r="W12" i="47"/>
  <c r="U13" i="47"/>
  <c r="H11" i="47"/>
  <c r="F11" i="47"/>
  <c r="AB11" i="47"/>
  <c r="Z12" i="47"/>
  <c r="J13" i="47"/>
  <c r="K12" i="47"/>
  <c r="I13" i="47"/>
  <c r="S13" i="47"/>
  <c r="M11" i="47"/>
  <c r="P11" i="47"/>
  <c r="N12" i="47"/>
  <c r="M12" i="47"/>
  <c r="R12" i="47"/>
  <c r="W11" i="47"/>
  <c r="U12" i="47"/>
  <c r="G13" i="47"/>
  <c r="Q13" i="47"/>
  <c r="M13" i="47"/>
  <c r="Z11" i="47"/>
  <c r="V11" i="47"/>
  <c r="K11" i="47"/>
  <c r="I12" i="47"/>
  <c r="S12" i="47"/>
  <c r="E13" i="47"/>
  <c r="AA13" i="47"/>
  <c r="N11" i="47"/>
  <c r="Q11" i="47"/>
  <c r="Y13" i="47"/>
  <c r="U11" i="47"/>
  <c r="G12" i="47"/>
  <c r="Q12" i="47"/>
  <c r="O13" i="47"/>
  <c r="L11" i="47"/>
  <c r="L13" i="47"/>
  <c r="V13" i="47"/>
  <c r="I11" i="47"/>
  <c r="S11" i="47"/>
  <c r="E12" i="47"/>
  <c r="AA12" i="47"/>
  <c r="X13" i="47"/>
  <c r="G11" i="47"/>
  <c r="P13" i="47"/>
  <c r="V12" i="47"/>
  <c r="T13" i="47"/>
  <c r="R13" i="47"/>
  <c r="E11" i="47"/>
  <c r="AA11" i="47"/>
  <c r="X12" i="47"/>
  <c r="X11" i="47"/>
  <c r="J12" i="47"/>
  <c r="H13" i="47"/>
  <c r="F13" i="47"/>
  <c r="AB13" i="47"/>
  <c r="O11" i="47"/>
  <c r="L12" i="47"/>
  <c r="E26" i="20"/>
  <c r="E25" i="20"/>
  <c r="E24" i="20"/>
  <c r="E23" i="20"/>
  <c r="E22" i="20"/>
  <c r="E21" i="20"/>
  <c r="E20" i="20"/>
  <c r="E19" i="20"/>
  <c r="E18" i="20"/>
  <c r="E17" i="20"/>
  <c r="E16" i="20"/>
  <c r="E15" i="20"/>
  <c r="D3" i="15"/>
  <c r="M38" i="47" l="1"/>
  <c r="W38" i="47"/>
  <c r="R46" i="47"/>
  <c r="G38" i="47"/>
  <c r="O38" i="47"/>
  <c r="Y38" i="47"/>
  <c r="AB38" i="47"/>
  <c r="AA38" i="47"/>
  <c r="X38" i="47"/>
  <c r="P38" i="47"/>
  <c r="H38" i="47"/>
  <c r="U38" i="47"/>
  <c r="J38" i="47"/>
  <c r="F38" i="47"/>
  <c r="E38" i="47"/>
  <c r="I38" i="47"/>
  <c r="Z18" i="47"/>
  <c r="R38" i="47"/>
  <c r="V38" i="47"/>
  <c r="T38" i="47"/>
  <c r="L38" i="47"/>
  <c r="K38" i="47"/>
  <c r="AD35" i="47"/>
  <c r="U18" i="47"/>
  <c r="S38" i="47"/>
  <c r="Z38" i="47"/>
  <c r="AD37" i="47"/>
  <c r="Q18" i="47"/>
  <c r="N38" i="49"/>
  <c r="Q38" i="47"/>
  <c r="AC37" i="47"/>
  <c r="AC35" i="47"/>
  <c r="Y54" i="47"/>
  <c r="T26" i="49"/>
  <c r="Y26" i="49"/>
  <c r="U42" i="49"/>
  <c r="AB18" i="47"/>
  <c r="AC36" i="47"/>
  <c r="R18" i="47"/>
  <c r="N38" i="47"/>
  <c r="P18" i="47"/>
  <c r="N34" i="47"/>
  <c r="T46" i="49"/>
  <c r="Y22" i="47"/>
  <c r="M22" i="47"/>
  <c r="F18" i="47"/>
  <c r="H18" i="47"/>
  <c r="X18" i="47"/>
  <c r="AD36" i="47"/>
  <c r="X30" i="47"/>
  <c r="AA42" i="47"/>
  <c r="G58" i="49"/>
  <c r="I18" i="47"/>
  <c r="S18" i="47"/>
  <c r="AD15" i="47"/>
  <c r="K18" i="47"/>
  <c r="E18" i="47"/>
  <c r="V18" i="47"/>
  <c r="N18" i="47"/>
  <c r="L18" i="47"/>
  <c r="Y18" i="47"/>
  <c r="X34" i="47"/>
  <c r="P26" i="47"/>
  <c r="M18" i="47"/>
  <c r="T18" i="47"/>
  <c r="AC16" i="47"/>
  <c r="AA18" i="47"/>
  <c r="AD16" i="47"/>
  <c r="O18" i="47"/>
  <c r="J18" i="47"/>
  <c r="AC15" i="47"/>
  <c r="W18" i="47"/>
  <c r="AD29" i="47"/>
  <c r="U34" i="49"/>
  <c r="AC17" i="47"/>
  <c r="U30" i="47"/>
  <c r="AD17" i="47"/>
  <c r="G22" i="47"/>
  <c r="G50" i="47"/>
  <c r="G42" i="47"/>
  <c r="H58" i="47"/>
  <c r="S14" i="49"/>
  <c r="K26" i="49"/>
  <c r="S26" i="49"/>
  <c r="Y30" i="49"/>
  <c r="R30" i="49"/>
  <c r="Y50" i="49"/>
  <c r="R50" i="49"/>
  <c r="W58" i="49"/>
  <c r="AB58" i="49"/>
  <c r="G34" i="47"/>
  <c r="S22" i="47"/>
  <c r="F42" i="47"/>
  <c r="S26" i="47"/>
  <c r="V30" i="47"/>
  <c r="M34" i="47"/>
  <c r="G54" i="47"/>
  <c r="AB58" i="47"/>
  <c r="V14" i="49"/>
  <c r="J46" i="49"/>
  <c r="N50" i="47"/>
  <c r="H54" i="47"/>
  <c r="Q54" i="47"/>
  <c r="V18" i="49"/>
  <c r="X18" i="49"/>
  <c r="Z30" i="49"/>
  <c r="J34" i="49"/>
  <c r="M34" i="49"/>
  <c r="P34" i="49"/>
  <c r="I38" i="49"/>
  <c r="Z38" i="49"/>
  <c r="P38" i="49"/>
  <c r="P42" i="49"/>
  <c r="V46" i="49"/>
  <c r="X46" i="49"/>
  <c r="U50" i="49"/>
  <c r="T50" i="49"/>
  <c r="N50" i="49"/>
  <c r="V54" i="49"/>
  <c r="X54" i="49"/>
  <c r="N54" i="49"/>
  <c r="AB42" i="49"/>
  <c r="K50" i="49"/>
  <c r="G30" i="47"/>
  <c r="W30" i="47"/>
  <c r="H30" i="47"/>
  <c r="K34" i="47"/>
  <c r="Y22" i="49"/>
  <c r="O22" i="49"/>
  <c r="X26" i="49"/>
  <c r="Q26" i="49"/>
  <c r="W30" i="49"/>
  <c r="AB30" i="49"/>
  <c r="W38" i="49"/>
  <c r="M38" i="49"/>
  <c r="K42" i="49"/>
  <c r="G42" i="49"/>
  <c r="Z46" i="49"/>
  <c r="W50" i="49"/>
  <c r="P50" i="49"/>
  <c r="U58" i="49"/>
  <c r="Z58" i="49"/>
  <c r="I22" i="47"/>
  <c r="W26" i="47"/>
  <c r="AA30" i="47"/>
  <c r="Y30" i="47"/>
  <c r="H50" i="47"/>
  <c r="Z14" i="49"/>
  <c r="G14" i="49"/>
  <c r="N18" i="49"/>
  <c r="G26" i="49"/>
  <c r="M30" i="49"/>
  <c r="F30" i="49"/>
  <c r="F34" i="49"/>
  <c r="Y38" i="49"/>
  <c r="F38" i="49"/>
  <c r="W42" i="49"/>
  <c r="M42" i="49"/>
  <c r="F42" i="49"/>
  <c r="M50" i="49"/>
  <c r="AB50" i="49"/>
  <c r="F50" i="49"/>
  <c r="F54" i="49"/>
  <c r="K58" i="49"/>
  <c r="P58" i="49"/>
  <c r="AD49" i="47"/>
  <c r="T50" i="47"/>
  <c r="T58" i="47"/>
  <c r="J14" i="49"/>
  <c r="O14" i="49"/>
  <c r="T22" i="49"/>
  <c r="V22" i="49"/>
  <c r="AB22" i="49"/>
  <c r="R22" i="49"/>
  <c r="U30" i="49"/>
  <c r="T38" i="49"/>
  <c r="AD40" i="49"/>
  <c r="I26" i="47"/>
  <c r="M58" i="47"/>
  <c r="S58" i="49"/>
  <c r="U58" i="47"/>
  <c r="M22" i="49"/>
  <c r="V34" i="49"/>
  <c r="Y34" i="49"/>
  <c r="AB34" i="49"/>
  <c r="Z34" i="47"/>
  <c r="W22" i="47"/>
  <c r="F34" i="47"/>
  <c r="V50" i="47"/>
  <c r="O22" i="47"/>
  <c r="V42" i="47"/>
  <c r="S30" i="47"/>
  <c r="G18" i="47"/>
  <c r="W34" i="47"/>
  <c r="AB42" i="47"/>
  <c r="J50" i="47"/>
  <c r="P50" i="47"/>
  <c r="AD53" i="47"/>
  <c r="R54" i="47"/>
  <c r="Y58" i="47"/>
  <c r="H22" i="49"/>
  <c r="J22" i="49"/>
  <c r="X22" i="49"/>
  <c r="P22" i="49"/>
  <c r="F22" i="49"/>
  <c r="I26" i="49"/>
  <c r="R26" i="49"/>
  <c r="S34" i="49"/>
  <c r="Z34" i="49"/>
  <c r="Q34" i="49"/>
  <c r="G38" i="49"/>
  <c r="X42" i="49"/>
  <c r="Q42" i="49"/>
  <c r="AA46" i="49"/>
  <c r="H50" i="49"/>
  <c r="X50" i="49"/>
  <c r="G50" i="49"/>
  <c r="Q50" i="49"/>
  <c r="Q58" i="49"/>
  <c r="F58" i="49"/>
  <c r="AA58" i="49"/>
  <c r="X58" i="49"/>
  <c r="E58" i="49"/>
  <c r="AC55" i="49"/>
  <c r="AD56" i="49"/>
  <c r="R58" i="49"/>
  <c r="I58" i="49"/>
  <c r="AC56" i="49"/>
  <c r="N58" i="49"/>
  <c r="L58" i="49"/>
  <c r="AD55" i="49"/>
  <c r="AD57" i="49"/>
  <c r="AC57" i="49"/>
  <c r="M58" i="49"/>
  <c r="Y58" i="49"/>
  <c r="H58" i="49"/>
  <c r="J58" i="49"/>
  <c r="T58" i="49"/>
  <c r="V58" i="49"/>
  <c r="O58" i="49"/>
  <c r="H54" i="49"/>
  <c r="AC52" i="49"/>
  <c r="AB54" i="49"/>
  <c r="R54" i="49"/>
  <c r="G54" i="49"/>
  <c r="Q54" i="49"/>
  <c r="T54" i="49"/>
  <c r="J54" i="49"/>
  <c r="L54" i="49"/>
  <c r="AD51" i="49"/>
  <c r="AC53" i="49"/>
  <c r="AD52" i="49"/>
  <c r="Z54" i="49"/>
  <c r="P54" i="49"/>
  <c r="S54" i="49"/>
  <c r="AD53" i="49"/>
  <c r="I54" i="49"/>
  <c r="U54" i="49"/>
  <c r="K54" i="49"/>
  <c r="M54" i="49"/>
  <c r="W54" i="49"/>
  <c r="Y54" i="49"/>
  <c r="O54" i="49"/>
  <c r="AA54" i="49"/>
  <c r="E54" i="49"/>
  <c r="AC51" i="49"/>
  <c r="AD49" i="49"/>
  <c r="Z50" i="49"/>
  <c r="AD48" i="49"/>
  <c r="AC48" i="49"/>
  <c r="I50" i="49"/>
  <c r="S50" i="49"/>
  <c r="AC49" i="49"/>
  <c r="J50" i="49"/>
  <c r="V50" i="49"/>
  <c r="O50" i="49"/>
  <c r="L50" i="49"/>
  <c r="AD47" i="49"/>
  <c r="AA50" i="49"/>
  <c r="E50" i="49"/>
  <c r="AC47" i="49"/>
  <c r="E46" i="49"/>
  <c r="AC43" i="49"/>
  <c r="H46" i="49"/>
  <c r="Q46" i="49"/>
  <c r="L46" i="49"/>
  <c r="AD43" i="49"/>
  <c r="AC44" i="49"/>
  <c r="G46" i="49"/>
  <c r="AD44" i="49"/>
  <c r="N46" i="49"/>
  <c r="AC45" i="49"/>
  <c r="AD45" i="49"/>
  <c r="P46" i="49"/>
  <c r="F46" i="49"/>
  <c r="AB46" i="49"/>
  <c r="R46" i="49"/>
  <c r="I46" i="49"/>
  <c r="K46" i="49"/>
  <c r="U46" i="49"/>
  <c r="W46" i="49"/>
  <c r="M46" i="49"/>
  <c r="Y46" i="49"/>
  <c r="S46" i="49"/>
  <c r="O46" i="49"/>
  <c r="Z42" i="49"/>
  <c r="I42" i="49"/>
  <c r="N42" i="49"/>
  <c r="AC40" i="49"/>
  <c r="T42" i="49"/>
  <c r="S42" i="49"/>
  <c r="AD41" i="49"/>
  <c r="AC41" i="49"/>
  <c r="Y42" i="49"/>
  <c r="R42" i="49"/>
  <c r="O42" i="49"/>
  <c r="J42" i="49"/>
  <c r="AA42" i="49"/>
  <c r="V42" i="49"/>
  <c r="H42" i="49"/>
  <c r="L42" i="49"/>
  <c r="AD39" i="49"/>
  <c r="E42" i="49"/>
  <c r="AC39" i="49"/>
  <c r="AC36" i="49"/>
  <c r="R38" i="49"/>
  <c r="AD36" i="49"/>
  <c r="H38" i="49"/>
  <c r="Q38" i="49"/>
  <c r="AD37" i="49"/>
  <c r="AC37" i="49"/>
  <c r="U38" i="49"/>
  <c r="K38" i="49"/>
  <c r="AB38" i="49"/>
  <c r="S38" i="49"/>
  <c r="J38" i="49"/>
  <c r="O38" i="49"/>
  <c r="V38" i="49"/>
  <c r="L38" i="49"/>
  <c r="AD35" i="49"/>
  <c r="AA38" i="49"/>
  <c r="X38" i="49"/>
  <c r="E38" i="49"/>
  <c r="AC35" i="49"/>
  <c r="AC33" i="49"/>
  <c r="T34" i="49"/>
  <c r="I34" i="49"/>
  <c r="L34" i="49"/>
  <c r="AD31" i="49"/>
  <c r="O34" i="49"/>
  <c r="R34" i="49"/>
  <c r="X34" i="49"/>
  <c r="AA34" i="49"/>
  <c r="AC32" i="49"/>
  <c r="AD32" i="49"/>
  <c r="G34" i="49"/>
  <c r="K34" i="49"/>
  <c r="H34" i="49"/>
  <c r="W34" i="49"/>
  <c r="AD33" i="49"/>
  <c r="N34" i="49"/>
  <c r="E34" i="49"/>
  <c r="AC31" i="49"/>
  <c r="AD29" i="49"/>
  <c r="N30" i="49"/>
  <c r="K30" i="49"/>
  <c r="P30" i="49"/>
  <c r="I30" i="49"/>
  <c r="AD28" i="49"/>
  <c r="Q30" i="49"/>
  <c r="AC28" i="49"/>
  <c r="AC29" i="49"/>
  <c r="S30" i="49"/>
  <c r="H30" i="49"/>
  <c r="T30" i="49"/>
  <c r="J30" i="49"/>
  <c r="V30" i="49"/>
  <c r="L30" i="49"/>
  <c r="AD27" i="49"/>
  <c r="O30" i="49"/>
  <c r="G30" i="49"/>
  <c r="X30" i="49"/>
  <c r="AA30" i="49"/>
  <c r="E30" i="49"/>
  <c r="AC27" i="49"/>
  <c r="H26" i="49"/>
  <c r="M26" i="49"/>
  <c r="V26" i="49"/>
  <c r="O26" i="49"/>
  <c r="L26" i="49"/>
  <c r="AD23" i="49"/>
  <c r="AA26" i="49"/>
  <c r="E26" i="49"/>
  <c r="AC23" i="49"/>
  <c r="U26" i="49"/>
  <c r="AD24" i="49"/>
  <c r="AC24" i="49"/>
  <c r="J26" i="49"/>
  <c r="W26" i="49"/>
  <c r="AD25" i="49"/>
  <c r="AC25" i="49"/>
  <c r="N26" i="49"/>
  <c r="Z26" i="49"/>
  <c r="P26" i="49"/>
  <c r="AB26" i="49"/>
  <c r="F26" i="49"/>
  <c r="AD21" i="49"/>
  <c r="L22" i="49"/>
  <c r="AD19" i="49"/>
  <c r="AD20" i="49"/>
  <c r="I22" i="49"/>
  <c r="K22" i="49"/>
  <c r="AA22" i="49"/>
  <c r="E22" i="49"/>
  <c r="AC19" i="49"/>
  <c r="G22" i="49"/>
  <c r="U22" i="49"/>
  <c r="W22" i="49"/>
  <c r="Q22" i="49"/>
  <c r="S22" i="49"/>
  <c r="AC20" i="49"/>
  <c r="N22" i="49"/>
  <c r="AC21" i="49"/>
  <c r="Z22" i="49"/>
  <c r="F18" i="49"/>
  <c r="O18" i="49"/>
  <c r="R18" i="49"/>
  <c r="G18" i="49"/>
  <c r="J18" i="49"/>
  <c r="L18" i="49"/>
  <c r="AD15" i="49"/>
  <c r="AA18" i="49"/>
  <c r="AD16" i="49"/>
  <c r="H18" i="49"/>
  <c r="E18" i="49"/>
  <c r="AC15" i="49"/>
  <c r="Q18" i="49"/>
  <c r="AD17" i="49"/>
  <c r="AC16" i="49"/>
  <c r="Z18" i="49"/>
  <c r="U18" i="49"/>
  <c r="S18" i="49"/>
  <c r="K18" i="49"/>
  <c r="P18" i="49"/>
  <c r="AC17" i="49"/>
  <c r="W18" i="49"/>
  <c r="AB18" i="49"/>
  <c r="M18" i="49"/>
  <c r="T18" i="49"/>
  <c r="Y18" i="49"/>
  <c r="I18" i="49"/>
  <c r="U14" i="49"/>
  <c r="AA14" i="49"/>
  <c r="X14" i="49"/>
  <c r="H14" i="49"/>
  <c r="L14" i="49"/>
  <c r="AD11" i="49"/>
  <c r="E14" i="49"/>
  <c r="AC11" i="49"/>
  <c r="AD12" i="49"/>
  <c r="N14" i="49"/>
  <c r="Q14" i="49"/>
  <c r="I14" i="49"/>
  <c r="AC12" i="49"/>
  <c r="AD13" i="49"/>
  <c r="T14" i="49"/>
  <c r="K14" i="49"/>
  <c r="P14" i="49"/>
  <c r="AC13" i="49"/>
  <c r="W14" i="49"/>
  <c r="M14" i="49"/>
  <c r="AB14" i="49"/>
  <c r="Y14" i="49"/>
  <c r="F14" i="49"/>
  <c r="R14" i="49"/>
  <c r="J58" i="47"/>
  <c r="X58" i="47"/>
  <c r="AA58" i="47"/>
  <c r="I58" i="47"/>
  <c r="R58" i="47"/>
  <c r="AD56" i="47"/>
  <c r="Z58" i="47"/>
  <c r="AD57" i="47"/>
  <c r="N58" i="47"/>
  <c r="AC57" i="47"/>
  <c r="V58" i="47"/>
  <c r="L58" i="47"/>
  <c r="AD55" i="47"/>
  <c r="K58" i="47"/>
  <c r="G58" i="47"/>
  <c r="P58" i="47"/>
  <c r="E58" i="47"/>
  <c r="AC55" i="47"/>
  <c r="AC56" i="47"/>
  <c r="W58" i="47"/>
  <c r="S58" i="47"/>
  <c r="Q58" i="47"/>
  <c r="O58" i="47"/>
  <c r="F58" i="47"/>
  <c r="U54" i="47"/>
  <c r="N54" i="47"/>
  <c r="AC53" i="47"/>
  <c r="F54" i="47"/>
  <c r="AA54" i="47"/>
  <c r="M54" i="47"/>
  <c r="V54" i="47"/>
  <c r="AB54" i="47"/>
  <c r="L54" i="47"/>
  <c r="AD51" i="47"/>
  <c r="P54" i="47"/>
  <c r="W54" i="47"/>
  <c r="E54" i="47"/>
  <c r="AC51" i="47"/>
  <c r="X54" i="47"/>
  <c r="S54" i="47"/>
  <c r="AD52" i="47"/>
  <c r="O54" i="47"/>
  <c r="T54" i="47"/>
  <c r="I54" i="47"/>
  <c r="K54" i="47"/>
  <c r="J54" i="47"/>
  <c r="AC52" i="47"/>
  <c r="Z54" i="47"/>
  <c r="Y50" i="47"/>
  <c r="K50" i="47"/>
  <c r="W50" i="47"/>
  <c r="M50" i="47"/>
  <c r="I50" i="47"/>
  <c r="Q50" i="47"/>
  <c r="X50" i="47"/>
  <c r="AA50" i="47"/>
  <c r="AD48" i="47"/>
  <c r="AB50" i="47"/>
  <c r="R50" i="47"/>
  <c r="F50" i="47"/>
  <c r="E50" i="47"/>
  <c r="AC47" i="47"/>
  <c r="AC49" i="47"/>
  <c r="L50" i="47"/>
  <c r="AD47" i="47"/>
  <c r="O50" i="47"/>
  <c r="S50" i="47"/>
  <c r="AC48" i="47"/>
  <c r="U50" i="47"/>
  <c r="Z50" i="47"/>
  <c r="M46" i="47"/>
  <c r="O46" i="47"/>
  <c r="H46" i="47"/>
  <c r="W46" i="47"/>
  <c r="Z46" i="47"/>
  <c r="AA46" i="47"/>
  <c r="E46" i="47"/>
  <c r="AC43" i="47"/>
  <c r="U46" i="47"/>
  <c r="P46" i="47"/>
  <c r="AC45" i="47"/>
  <c r="X46" i="47"/>
  <c r="K46" i="47"/>
  <c r="V46" i="47"/>
  <c r="S46" i="47"/>
  <c r="N46" i="47"/>
  <c r="AD44" i="47"/>
  <c r="J46" i="47"/>
  <c r="G46" i="47"/>
  <c r="AB46" i="47"/>
  <c r="Y46" i="47"/>
  <c r="AC44" i="47"/>
  <c r="T46" i="47"/>
  <c r="AD45" i="47"/>
  <c r="L46" i="47"/>
  <c r="AD43" i="47"/>
  <c r="F46" i="47"/>
  <c r="I46" i="47"/>
  <c r="Q46" i="47"/>
  <c r="K42" i="47"/>
  <c r="Y42" i="47"/>
  <c r="S42" i="47"/>
  <c r="AD40" i="47"/>
  <c r="J42" i="47"/>
  <c r="AD41" i="47"/>
  <c r="X42" i="47"/>
  <c r="N42" i="47"/>
  <c r="U42" i="47"/>
  <c r="M42" i="47"/>
  <c r="AC40" i="47"/>
  <c r="AC41" i="47"/>
  <c r="E42" i="47"/>
  <c r="AC39" i="47"/>
  <c r="R42" i="47"/>
  <c r="H42" i="47"/>
  <c r="P42" i="47"/>
  <c r="W42" i="47"/>
  <c r="O42" i="47"/>
  <c r="Q42" i="47"/>
  <c r="L42" i="47"/>
  <c r="AD39" i="47"/>
  <c r="I42" i="47"/>
  <c r="T42" i="47"/>
  <c r="Z42" i="47"/>
  <c r="I34" i="47"/>
  <c r="O34" i="47"/>
  <c r="U34" i="47"/>
  <c r="R34" i="47"/>
  <c r="L34" i="47"/>
  <c r="AD31" i="47"/>
  <c r="S34" i="47"/>
  <c r="P34" i="47"/>
  <c r="H34" i="47"/>
  <c r="E34" i="47"/>
  <c r="AC31" i="47"/>
  <c r="AC33" i="47"/>
  <c r="AD33" i="47"/>
  <c r="AC32" i="47"/>
  <c r="AA34" i="47"/>
  <c r="Y34" i="47"/>
  <c r="Q34" i="47"/>
  <c r="V34" i="47"/>
  <c r="AB34" i="47"/>
  <c r="T34" i="47"/>
  <c r="AD32" i="47"/>
  <c r="J34" i="47"/>
  <c r="R30" i="47"/>
  <c r="O30" i="47"/>
  <c r="AB30" i="47"/>
  <c r="E30" i="47"/>
  <c r="AC27" i="47"/>
  <c r="M30" i="47"/>
  <c r="AC28" i="47"/>
  <c r="P30" i="47"/>
  <c r="N30" i="47"/>
  <c r="K30" i="47"/>
  <c r="Q30" i="47"/>
  <c r="AC29" i="47"/>
  <c r="F30" i="47"/>
  <c r="I30" i="47"/>
  <c r="T30" i="47"/>
  <c r="Z30" i="47"/>
  <c r="AD28" i="47"/>
  <c r="J30" i="47"/>
  <c r="L30" i="47"/>
  <c r="AD27" i="47"/>
  <c r="U14" i="47"/>
  <c r="N14" i="47"/>
  <c r="R14" i="47"/>
  <c r="Z14" i="47"/>
  <c r="Y14" i="47"/>
  <c r="T14" i="47"/>
  <c r="AD12" i="47"/>
  <c r="O14" i="47"/>
  <c r="W14" i="47"/>
  <c r="S14" i="47"/>
  <c r="Q22" i="47"/>
  <c r="K22" i="47"/>
  <c r="V26" i="47"/>
  <c r="Y26" i="47"/>
  <c r="X22" i="47"/>
  <c r="AA26" i="47"/>
  <c r="N26" i="47"/>
  <c r="R26" i="47"/>
  <c r="H26" i="47"/>
  <c r="M26" i="47"/>
  <c r="J26" i="47"/>
  <c r="AC24" i="47"/>
  <c r="AC25" i="47"/>
  <c r="F26" i="47"/>
  <c r="L26" i="47"/>
  <c r="AD23" i="47"/>
  <c r="G26" i="47"/>
  <c r="E26" i="47"/>
  <c r="AC23" i="47"/>
  <c r="AD24" i="47"/>
  <c r="U26" i="47"/>
  <c r="Z26" i="47"/>
  <c r="T26" i="47"/>
  <c r="K26" i="47"/>
  <c r="AB26" i="47"/>
  <c r="Q26" i="47"/>
  <c r="AD25" i="47"/>
  <c r="O26" i="47"/>
  <c r="X26" i="47"/>
  <c r="F22" i="47"/>
  <c r="P22" i="47"/>
  <c r="AC21" i="47"/>
  <c r="AB22" i="47"/>
  <c r="AC20" i="47"/>
  <c r="R22" i="47"/>
  <c r="N22" i="47"/>
  <c r="H22" i="47"/>
  <c r="AA22" i="47"/>
  <c r="L22" i="47"/>
  <c r="AD19" i="47"/>
  <c r="V22" i="47"/>
  <c r="AD20" i="47"/>
  <c r="T22" i="47"/>
  <c r="AD21" i="47"/>
  <c r="Z22" i="47"/>
  <c r="J22" i="47"/>
  <c r="E22" i="47"/>
  <c r="AC19" i="47"/>
  <c r="U22" i="47"/>
  <c r="X14" i="47"/>
  <c r="Q14" i="47"/>
  <c r="AB14" i="47"/>
  <c r="F14" i="47"/>
  <c r="G14" i="47"/>
  <c r="I14" i="47"/>
  <c r="AC13" i="47"/>
  <c r="H14" i="47"/>
  <c r="AA14" i="47"/>
  <c r="E14" i="47"/>
  <c r="AC11" i="47"/>
  <c r="AD13" i="47"/>
  <c r="P14" i="47"/>
  <c r="L14" i="47"/>
  <c r="AD11" i="47"/>
  <c r="J14" i="47"/>
  <c r="AC12" i="47"/>
  <c r="K14" i="47"/>
  <c r="M14" i="47"/>
  <c r="V14" i="47"/>
  <c r="E26" i="21"/>
  <c r="E25" i="21"/>
  <c r="E24" i="21"/>
  <c r="E23" i="21"/>
  <c r="E22" i="21"/>
  <c r="E21" i="21"/>
  <c r="E20" i="21"/>
  <c r="E19" i="21"/>
  <c r="E18" i="21"/>
  <c r="E17" i="21"/>
  <c r="E16" i="21"/>
  <c r="E15" i="21"/>
  <c r="AC38" i="47" l="1"/>
  <c r="AD38" i="47"/>
  <c r="AC18" i="47"/>
  <c r="AC30" i="49"/>
  <c r="AD18" i="47"/>
  <c r="AC22" i="47"/>
  <c r="AC22" i="49"/>
  <c r="AD30" i="47"/>
  <c r="AD50" i="49"/>
  <c r="AC26" i="47"/>
  <c r="AD42" i="47"/>
  <c r="AC38" i="49"/>
  <c r="AD58" i="49"/>
  <c r="AC58" i="49"/>
  <c r="AC54" i="49"/>
  <c r="AD54" i="49"/>
  <c r="AC50" i="49"/>
  <c r="AD46" i="49"/>
  <c r="AC46" i="49"/>
  <c r="AD42" i="49"/>
  <c r="AC42" i="49"/>
  <c r="AD38" i="49"/>
  <c r="AC34" i="49"/>
  <c r="AD34" i="49"/>
  <c r="AD30" i="49"/>
  <c r="AC26" i="49"/>
  <c r="AD26" i="49"/>
  <c r="AD22" i="49"/>
  <c r="AC18" i="49"/>
  <c r="AD18" i="49"/>
  <c r="AC14" i="49"/>
  <c r="AD14" i="49"/>
  <c r="AD58" i="47"/>
  <c r="AC58" i="47"/>
  <c r="AC54" i="47"/>
  <c r="AD54" i="47"/>
  <c r="AD50" i="47"/>
  <c r="AC50" i="47"/>
  <c r="AD46" i="47"/>
  <c r="AC46" i="47"/>
  <c r="AC42" i="47"/>
  <c r="AC34" i="47"/>
  <c r="AD34" i="47"/>
  <c r="AC30" i="47"/>
  <c r="AC14" i="47"/>
  <c r="AD26" i="47"/>
  <c r="AD22" i="47"/>
  <c r="AD14" i="47"/>
  <c r="C27" i="35"/>
  <c r="AD59" i="49" l="1"/>
  <c r="AD59" i="47"/>
  <c r="C27" i="21"/>
  <c r="E27" i="21" s="1"/>
  <c r="C27" i="22"/>
  <c r="D57" i="45"/>
  <c r="D110" i="45" s="1"/>
  <c r="D56" i="45"/>
  <c r="D55" i="45"/>
  <c r="D53" i="45"/>
  <c r="D106" i="45" s="1"/>
  <c r="D52" i="45"/>
  <c r="D105" i="45" s="1"/>
  <c r="D49" i="45"/>
  <c r="D48" i="45"/>
  <c r="D45" i="45"/>
  <c r="D44" i="45"/>
  <c r="D41" i="45"/>
  <c r="D40" i="45"/>
  <c r="D37" i="45"/>
  <c r="D36" i="45"/>
  <c r="D33" i="45"/>
  <c r="D32" i="45"/>
  <c r="D29" i="45"/>
  <c r="D28" i="45"/>
  <c r="D81" i="45" s="1"/>
  <c r="D25" i="45"/>
  <c r="D78" i="45" s="1"/>
  <c r="D24" i="45"/>
  <c r="D21" i="45"/>
  <c r="D20" i="45"/>
  <c r="D17" i="45"/>
  <c r="D70" i="45" s="1"/>
  <c r="D16" i="45"/>
  <c r="D13" i="45"/>
  <c r="D12" i="45"/>
  <c r="D65" i="45" s="1"/>
  <c r="A55" i="45"/>
  <c r="A51" i="45"/>
  <c r="A47" i="45"/>
  <c r="A100" i="45" s="1"/>
  <c r="A43" i="45"/>
  <c r="A96" i="45" s="1"/>
  <c r="A39" i="45"/>
  <c r="A92" i="45" s="1"/>
  <c r="A35" i="45"/>
  <c r="A88" i="45" s="1"/>
  <c r="A31" i="45"/>
  <c r="A84" i="45" s="1"/>
  <c r="A27" i="45"/>
  <c r="A80" i="45" s="1"/>
  <c r="A23" i="45"/>
  <c r="A19" i="45"/>
  <c r="A15" i="45"/>
  <c r="A68" i="45" s="1"/>
  <c r="A11" i="45"/>
  <c r="B55" i="45"/>
  <c r="B51" i="45"/>
  <c r="B47" i="45"/>
  <c r="B43" i="45"/>
  <c r="B39" i="45"/>
  <c r="B35" i="45"/>
  <c r="B31" i="45"/>
  <c r="B27" i="45"/>
  <c r="B23" i="45"/>
  <c r="B19" i="45"/>
  <c r="B15" i="45"/>
  <c r="B11" i="45"/>
  <c r="D6" i="45"/>
  <c r="D109" i="45"/>
  <c r="A108" i="45"/>
  <c r="A104" i="45"/>
  <c r="A76" i="45"/>
  <c r="D73" i="45"/>
  <c r="A72" i="45"/>
  <c r="AF17" i="45"/>
  <c r="AF21" i="45" s="1"/>
  <c r="AF25" i="45" s="1"/>
  <c r="AF29" i="45" s="1"/>
  <c r="AF33" i="45" s="1"/>
  <c r="AF37" i="45" s="1"/>
  <c r="AF41" i="45" s="1"/>
  <c r="AF45" i="45" s="1"/>
  <c r="AF49" i="45" s="1"/>
  <c r="AF53" i="45" s="1"/>
  <c r="AF57" i="45" s="1"/>
  <c r="AF16" i="45"/>
  <c r="AF20" i="45" s="1"/>
  <c r="AF24" i="45" s="1"/>
  <c r="AF28" i="45" s="1"/>
  <c r="AF32" i="45" s="1"/>
  <c r="AF36" i="45" s="1"/>
  <c r="AF40" i="45" s="1"/>
  <c r="AF44" i="45" s="1"/>
  <c r="AF48" i="45" s="1"/>
  <c r="AF52" i="45" s="1"/>
  <c r="AF56" i="45" s="1"/>
  <c r="AG15" i="45"/>
  <c r="AF15" i="45"/>
  <c r="AF19" i="45" s="1"/>
  <c r="AF23" i="45" s="1"/>
  <c r="AF27" i="45" s="1"/>
  <c r="AF31" i="45" s="1"/>
  <c r="AF35" i="45" s="1"/>
  <c r="AF39" i="45" s="1"/>
  <c r="AF43" i="45" s="1"/>
  <c r="AF47" i="45" s="1"/>
  <c r="AF51" i="45" s="1"/>
  <c r="AF55" i="45" s="1"/>
  <c r="D66" i="45"/>
  <c r="AG12" i="45"/>
  <c r="AG13" i="45" s="1"/>
  <c r="A64" i="45"/>
  <c r="A63" i="45"/>
  <c r="D51" i="45"/>
  <c r="D47" i="45"/>
  <c r="D43" i="45"/>
  <c r="D39" i="45"/>
  <c r="D35" i="45"/>
  <c r="D31" i="45"/>
  <c r="D27" i="45"/>
  <c r="D23" i="45"/>
  <c r="D19" i="45"/>
  <c r="D15" i="45"/>
  <c r="D68" i="45" s="1"/>
  <c r="D11" i="45"/>
  <c r="D64" i="45" s="1"/>
  <c r="E27" i="35"/>
  <c r="D26" i="45" l="1"/>
  <c r="D108" i="45"/>
  <c r="D111" i="45" s="1"/>
  <c r="D58" i="45"/>
  <c r="D18" i="45"/>
  <c r="D69" i="45"/>
  <c r="D71" i="45" s="1"/>
  <c r="D76" i="45"/>
  <c r="AG19" i="45"/>
  <c r="AG16" i="45"/>
  <c r="AG17" i="45" s="1"/>
  <c r="D72" i="45"/>
  <c r="D22" i="45"/>
  <c r="D74" i="45"/>
  <c r="D97" i="45"/>
  <c r="D67" i="45"/>
  <c r="D14" i="45"/>
  <c r="D80" i="45"/>
  <c r="D30" i="45"/>
  <c r="D82" i="45"/>
  <c r="D77" i="45"/>
  <c r="D79" i="45" s="1"/>
  <c r="A10" i="45"/>
  <c r="D85" i="45"/>
  <c r="D46" i="45"/>
  <c r="D88" i="45"/>
  <c r="D38" i="45"/>
  <c r="D90" i="45"/>
  <c r="D84" i="45"/>
  <c r="D34" i="45"/>
  <c r="D92" i="45"/>
  <c r="D94" i="45"/>
  <c r="D101" i="45"/>
  <c r="D50" i="45"/>
  <c r="D89" i="45"/>
  <c r="D96" i="45"/>
  <c r="D98" i="45"/>
  <c r="D104" i="45"/>
  <c r="D54" i="45"/>
  <c r="D86" i="45"/>
  <c r="D93" i="45"/>
  <c r="D42" i="45"/>
  <c r="D100" i="45"/>
  <c r="D102" i="45"/>
  <c r="B11" i="15"/>
  <c r="D99" i="45" l="1"/>
  <c r="D83" i="45"/>
  <c r="AG23" i="45"/>
  <c r="AG20" i="45"/>
  <c r="AG21" i="45" s="1"/>
  <c r="D87" i="45"/>
  <c r="D75" i="45"/>
  <c r="D107" i="45"/>
  <c r="D103" i="45"/>
  <c r="D95" i="45"/>
  <c r="D91" i="45"/>
  <c r="K95" i="45" l="1"/>
  <c r="V87" i="45"/>
  <c r="N99" i="45"/>
  <c r="Q87" i="45"/>
  <c r="AA83" i="45"/>
  <c r="S107" i="45"/>
  <c r="O83" i="45"/>
  <c r="U107" i="45"/>
  <c r="S103" i="45"/>
  <c r="S99" i="45"/>
  <c r="S87" i="45"/>
  <c r="K107" i="45"/>
  <c r="K99" i="45"/>
  <c r="AA107" i="45"/>
  <c r="AA103" i="45"/>
  <c r="AA99" i="45"/>
  <c r="AA91" i="45"/>
  <c r="S91" i="45"/>
  <c r="AA87" i="45"/>
  <c r="K87" i="45"/>
  <c r="S83" i="45"/>
  <c r="K103" i="45"/>
  <c r="AA95" i="45"/>
  <c r="S95" i="45"/>
  <c r="K91" i="45"/>
  <c r="K83" i="45"/>
  <c r="S79" i="45"/>
  <c r="AA75" i="45"/>
  <c r="S75" i="45"/>
  <c r="K75" i="45"/>
  <c r="F107" i="45"/>
  <c r="F95" i="45"/>
  <c r="V91" i="45"/>
  <c r="W75" i="45"/>
  <c r="N87" i="45"/>
  <c r="F91" i="45"/>
  <c r="O107" i="45"/>
  <c r="W103" i="45"/>
  <c r="G103" i="45"/>
  <c r="W91" i="45"/>
  <c r="O91" i="45"/>
  <c r="G91" i="45"/>
  <c r="O87" i="45"/>
  <c r="G79" i="45"/>
  <c r="V107" i="45"/>
  <c r="N107" i="45"/>
  <c r="N103" i="45"/>
  <c r="V99" i="45"/>
  <c r="N95" i="45"/>
  <c r="N83" i="45"/>
  <c r="F83" i="45"/>
  <c r="N75" i="45"/>
  <c r="T99" i="45"/>
  <c r="E107" i="45"/>
  <c r="O95" i="45"/>
  <c r="F103" i="45"/>
  <c r="V95" i="45"/>
  <c r="V75" i="45"/>
  <c r="O99" i="45"/>
  <c r="O75" i="45"/>
  <c r="X87" i="45"/>
  <c r="I107" i="45"/>
  <c r="Y103" i="45"/>
  <c r="Y99" i="45"/>
  <c r="Q99" i="45"/>
  <c r="I95" i="45"/>
  <c r="Q91" i="45"/>
  <c r="Y87" i="45"/>
  <c r="Y83" i="45"/>
  <c r="Q83" i="45"/>
  <c r="Q75" i="45"/>
  <c r="I75" i="45"/>
  <c r="Y107" i="45"/>
  <c r="Q107" i="45"/>
  <c r="Q103" i="45"/>
  <c r="I103" i="45"/>
  <c r="I99" i="45"/>
  <c r="Y95" i="45"/>
  <c r="Q95" i="45"/>
  <c r="Y91" i="45"/>
  <c r="I91" i="45"/>
  <c r="I87" i="45"/>
  <c r="I83" i="45"/>
  <c r="Q79" i="45"/>
  <c r="Y75" i="45"/>
  <c r="W107" i="45"/>
  <c r="G107" i="45"/>
  <c r="O103" i="45"/>
  <c r="W99" i="45"/>
  <c r="G99" i="45"/>
  <c r="W95" i="45"/>
  <c r="G95" i="45"/>
  <c r="W87" i="45"/>
  <c r="G87" i="45"/>
  <c r="W83" i="45"/>
  <c r="G83" i="45"/>
  <c r="W79" i="45"/>
  <c r="G75" i="45"/>
  <c r="L103" i="45"/>
  <c r="AB99" i="45"/>
  <c r="L99" i="45"/>
  <c r="AB95" i="45"/>
  <c r="T95" i="45"/>
  <c r="L95" i="45"/>
  <c r="L87" i="45"/>
  <c r="AB83" i="45"/>
  <c r="T83" i="45"/>
  <c r="L83" i="45"/>
  <c r="AB79" i="45"/>
  <c r="V103" i="45"/>
  <c r="F99" i="45"/>
  <c r="N91" i="45"/>
  <c r="F87" i="45"/>
  <c r="V83" i="45"/>
  <c r="F75" i="45"/>
  <c r="M95" i="45"/>
  <c r="U91" i="45"/>
  <c r="E91" i="45"/>
  <c r="U83" i="45"/>
  <c r="P95" i="45"/>
  <c r="X91" i="45"/>
  <c r="P91" i="45"/>
  <c r="H91" i="45"/>
  <c r="H83" i="45"/>
  <c r="X75" i="45"/>
  <c r="P75" i="45"/>
  <c r="Z107" i="45"/>
  <c r="R103" i="45"/>
  <c r="J103" i="45"/>
  <c r="J99" i="45"/>
  <c r="Z95" i="45"/>
  <c r="R95" i="45"/>
  <c r="Z91" i="45"/>
  <c r="J91" i="45"/>
  <c r="Z87" i="45"/>
  <c r="J83" i="45"/>
  <c r="J75" i="45"/>
  <c r="X107" i="45"/>
  <c r="H107" i="45"/>
  <c r="H103" i="45"/>
  <c r="X99" i="45"/>
  <c r="P99" i="45"/>
  <c r="X95" i="45"/>
  <c r="H87" i="45"/>
  <c r="X83" i="45"/>
  <c r="P83" i="45"/>
  <c r="X79" i="45"/>
  <c r="J107" i="45"/>
  <c r="Z103" i="45"/>
  <c r="R91" i="45"/>
  <c r="R87" i="45"/>
  <c r="J87" i="45"/>
  <c r="Z83" i="45"/>
  <c r="R83" i="45"/>
  <c r="Z75" i="45"/>
  <c r="P107" i="45"/>
  <c r="X103" i="45"/>
  <c r="P103" i="45"/>
  <c r="H99" i="45"/>
  <c r="H95" i="45"/>
  <c r="P87" i="45"/>
  <c r="H79" i="45"/>
  <c r="H75" i="45"/>
  <c r="R107" i="45"/>
  <c r="Z99" i="45"/>
  <c r="R99" i="45"/>
  <c r="J95" i="45"/>
  <c r="Z79" i="45"/>
  <c r="J79" i="45"/>
  <c r="R75" i="45"/>
  <c r="M107" i="45"/>
  <c r="AC104" i="45"/>
  <c r="AC102" i="45"/>
  <c r="AC101" i="45"/>
  <c r="U103" i="45"/>
  <c r="M103" i="45"/>
  <c r="AC100" i="45"/>
  <c r="E103" i="45"/>
  <c r="AC98" i="45"/>
  <c r="AC97" i="45"/>
  <c r="U99" i="45"/>
  <c r="M99" i="45"/>
  <c r="E99" i="45"/>
  <c r="AC94" i="45"/>
  <c r="U95" i="45"/>
  <c r="E95" i="45"/>
  <c r="AC90" i="45"/>
  <c r="AC89" i="45"/>
  <c r="M91" i="45"/>
  <c r="AC85" i="45"/>
  <c r="U87" i="45"/>
  <c r="M87" i="45"/>
  <c r="E87" i="45"/>
  <c r="AC82" i="45"/>
  <c r="M83" i="45"/>
  <c r="E83" i="45"/>
  <c r="AC77" i="45"/>
  <c r="M79" i="45"/>
  <c r="AC76" i="45"/>
  <c r="AC74" i="45"/>
  <c r="U75" i="45"/>
  <c r="M75" i="45"/>
  <c r="AC72" i="45"/>
  <c r="E75" i="45"/>
  <c r="AC69" i="45"/>
  <c r="AB107" i="45"/>
  <c r="T107" i="45"/>
  <c r="L107" i="45"/>
  <c r="AB103" i="45"/>
  <c r="T103" i="45"/>
  <c r="AC96" i="45"/>
  <c r="AC93" i="45"/>
  <c r="AC92" i="45"/>
  <c r="AB91" i="45"/>
  <c r="T91" i="45"/>
  <c r="L91" i="45"/>
  <c r="AC86" i="45"/>
  <c r="AB87" i="45"/>
  <c r="T87" i="45"/>
  <c r="AC84" i="45"/>
  <c r="AC80" i="45"/>
  <c r="L79" i="45"/>
  <c r="AB75" i="45"/>
  <c r="T75" i="45"/>
  <c r="L75" i="45"/>
  <c r="X111" i="45"/>
  <c r="P111" i="45"/>
  <c r="H111" i="45"/>
  <c r="P79" i="45"/>
  <c r="X71" i="45"/>
  <c r="P71" i="45"/>
  <c r="H71" i="45"/>
  <c r="X67" i="45"/>
  <c r="P67" i="45"/>
  <c r="H67" i="45"/>
  <c r="AC110" i="45"/>
  <c r="AC109" i="45"/>
  <c r="U111" i="45"/>
  <c r="M111" i="45"/>
  <c r="AC108" i="45"/>
  <c r="E111" i="45"/>
  <c r="AC106" i="45"/>
  <c r="AC105" i="45"/>
  <c r="AC81" i="45"/>
  <c r="AC78" i="45"/>
  <c r="U79" i="45"/>
  <c r="E79" i="45"/>
  <c r="AC73" i="45"/>
  <c r="AC70" i="45"/>
  <c r="U71" i="45"/>
  <c r="M71" i="45"/>
  <c r="E71" i="45"/>
  <c r="AC68" i="45"/>
  <c r="AC66" i="45"/>
  <c r="AC65" i="45"/>
  <c r="U67" i="45"/>
  <c r="M67" i="45"/>
  <c r="E67" i="45"/>
  <c r="AC64" i="45"/>
  <c r="AA111" i="45"/>
  <c r="S111" i="45"/>
  <c r="K111" i="45"/>
  <c r="AA79" i="45"/>
  <c r="K79" i="45"/>
  <c r="AA71" i="45"/>
  <c r="S71" i="45"/>
  <c r="K71" i="45"/>
  <c r="AA67" i="45"/>
  <c r="S67" i="45"/>
  <c r="K67" i="45"/>
  <c r="Z111" i="45"/>
  <c r="R111" i="45"/>
  <c r="J111" i="45"/>
  <c r="R79" i="45"/>
  <c r="Z71" i="45"/>
  <c r="R71" i="45"/>
  <c r="J71" i="45"/>
  <c r="Z67" i="45"/>
  <c r="R67" i="45"/>
  <c r="J67" i="45"/>
  <c r="AB111" i="45"/>
  <c r="T111" i="45"/>
  <c r="L111" i="45"/>
  <c r="T79" i="45"/>
  <c r="AB71" i="45"/>
  <c r="T71" i="45"/>
  <c r="L71" i="45"/>
  <c r="AB67" i="45"/>
  <c r="T67" i="45"/>
  <c r="L67" i="45"/>
  <c r="AC88" i="45"/>
  <c r="Y111" i="45"/>
  <c r="Q111" i="45"/>
  <c r="I111" i="45"/>
  <c r="Y79" i="45"/>
  <c r="I79" i="45"/>
  <c r="Y71" i="45"/>
  <c r="Q71" i="45"/>
  <c r="I71" i="45"/>
  <c r="Y67" i="45"/>
  <c r="Q67" i="45"/>
  <c r="I67" i="45"/>
  <c r="W111" i="45"/>
  <c r="O111" i="45"/>
  <c r="G111" i="45"/>
  <c r="O79" i="45"/>
  <c r="W71" i="45"/>
  <c r="O71" i="45"/>
  <c r="G71" i="45"/>
  <c r="W67" i="45"/>
  <c r="O67" i="45"/>
  <c r="G67" i="45"/>
  <c r="V111" i="45"/>
  <c r="N111" i="45"/>
  <c r="F111" i="45"/>
  <c r="V79" i="45"/>
  <c r="N79" i="45"/>
  <c r="F79" i="45"/>
  <c r="V71" i="45"/>
  <c r="N71" i="45"/>
  <c r="F71" i="45"/>
  <c r="V67" i="45"/>
  <c r="N67" i="45"/>
  <c r="F67" i="45"/>
  <c r="AG27" i="45"/>
  <c r="AG24" i="45"/>
  <c r="AG25" i="45" s="1"/>
  <c r="AC87" i="45" l="1"/>
  <c r="AC83" i="45"/>
  <c r="AC95" i="45"/>
  <c r="AC99" i="45"/>
  <c r="AC103" i="45"/>
  <c r="AC107" i="45"/>
  <c r="AC75" i="45"/>
  <c r="AC91" i="45"/>
  <c r="AC79" i="45"/>
  <c r="AC67" i="45"/>
  <c r="AC71" i="45"/>
  <c r="AC111" i="45"/>
  <c r="AG31" i="45"/>
  <c r="AG28" i="45"/>
  <c r="AG29" i="45" s="1"/>
  <c r="D3" i="14"/>
  <c r="S57" i="45" l="1"/>
  <c r="G57" i="45"/>
  <c r="S56" i="45"/>
  <c r="G56" i="45"/>
  <c r="S55" i="45"/>
  <c r="G55" i="45"/>
  <c r="T57" i="45"/>
  <c r="R57" i="45"/>
  <c r="F57" i="45"/>
  <c r="R56" i="45"/>
  <c r="F56" i="45"/>
  <c r="R55" i="45"/>
  <c r="F55" i="45"/>
  <c r="I57" i="45"/>
  <c r="H55" i="45"/>
  <c r="Q57" i="45"/>
  <c r="E57" i="45"/>
  <c r="Q56" i="45"/>
  <c r="E56" i="45"/>
  <c r="Q55" i="45"/>
  <c r="E55" i="45"/>
  <c r="U55" i="45"/>
  <c r="H56" i="45"/>
  <c r="AB57" i="45"/>
  <c r="P57" i="45"/>
  <c r="AB56" i="45"/>
  <c r="P56" i="45"/>
  <c r="AB55" i="45"/>
  <c r="P55" i="45"/>
  <c r="T56" i="45"/>
  <c r="AA57" i="45"/>
  <c r="O57" i="45"/>
  <c r="AA56" i="45"/>
  <c r="O56" i="45"/>
  <c r="AA55" i="45"/>
  <c r="O55" i="45"/>
  <c r="T55" i="45"/>
  <c r="Z57" i="45"/>
  <c r="N57" i="45"/>
  <c r="Z56" i="45"/>
  <c r="N56" i="45"/>
  <c r="Z55" i="45"/>
  <c r="N55" i="45"/>
  <c r="I55" i="45"/>
  <c r="H57" i="45"/>
  <c r="Y57" i="45"/>
  <c r="M57" i="45"/>
  <c r="Y56" i="45"/>
  <c r="M56" i="45"/>
  <c r="Y55" i="45"/>
  <c r="M55" i="45"/>
  <c r="U57" i="45"/>
  <c r="X57" i="45"/>
  <c r="L57" i="45"/>
  <c r="X56" i="45"/>
  <c r="L56" i="45"/>
  <c r="X55" i="45"/>
  <c r="L55" i="45"/>
  <c r="W57" i="45"/>
  <c r="K57" i="45"/>
  <c r="W56" i="45"/>
  <c r="K56" i="45"/>
  <c r="W55" i="45"/>
  <c r="K55" i="45"/>
  <c r="U56" i="45"/>
  <c r="V57" i="45"/>
  <c r="J57" i="45"/>
  <c r="V56" i="45"/>
  <c r="J56" i="45"/>
  <c r="V55" i="45"/>
  <c r="J55" i="45"/>
  <c r="I56" i="45"/>
  <c r="S53" i="45"/>
  <c r="G53" i="45"/>
  <c r="S52" i="45"/>
  <c r="G52" i="45"/>
  <c r="S51" i="45"/>
  <c r="G51" i="45"/>
  <c r="R53" i="45"/>
  <c r="F53" i="45"/>
  <c r="R52" i="45"/>
  <c r="F52" i="45"/>
  <c r="R51" i="45"/>
  <c r="F51" i="45"/>
  <c r="Q53" i="45"/>
  <c r="E53" i="45"/>
  <c r="Q52" i="45"/>
  <c r="E52" i="45"/>
  <c r="Q51" i="45"/>
  <c r="E51" i="45"/>
  <c r="AB53" i="45"/>
  <c r="P53" i="45"/>
  <c r="AB52" i="45"/>
  <c r="P52" i="45"/>
  <c r="AB51" i="45"/>
  <c r="P51" i="45"/>
  <c r="AA53" i="45"/>
  <c r="O53" i="45"/>
  <c r="AA52" i="45"/>
  <c r="O52" i="45"/>
  <c r="AA51" i="45"/>
  <c r="O51" i="45"/>
  <c r="T53" i="45"/>
  <c r="H51" i="45"/>
  <c r="Z53" i="45"/>
  <c r="N53" i="45"/>
  <c r="Z52" i="45"/>
  <c r="N52" i="45"/>
  <c r="Z51" i="45"/>
  <c r="N51" i="45"/>
  <c r="T51" i="45"/>
  <c r="Y53" i="45"/>
  <c r="M53" i="45"/>
  <c r="Y52" i="45"/>
  <c r="M52" i="45"/>
  <c r="Y51" i="45"/>
  <c r="M51" i="45"/>
  <c r="T52" i="45"/>
  <c r="X53" i="45"/>
  <c r="L53" i="45"/>
  <c r="X52" i="45"/>
  <c r="L52" i="45"/>
  <c r="X51" i="45"/>
  <c r="L51" i="45"/>
  <c r="H52" i="45"/>
  <c r="W53" i="45"/>
  <c r="K53" i="45"/>
  <c r="W52" i="45"/>
  <c r="K52" i="45"/>
  <c r="W51" i="45"/>
  <c r="K51" i="45"/>
  <c r="H53" i="45"/>
  <c r="V53" i="45"/>
  <c r="J53" i="45"/>
  <c r="V52" i="45"/>
  <c r="J52" i="45"/>
  <c r="V51" i="45"/>
  <c r="J51" i="45"/>
  <c r="U53" i="45"/>
  <c r="I53" i="45"/>
  <c r="U52" i="45"/>
  <c r="I52" i="45"/>
  <c r="U51" i="45"/>
  <c r="I51" i="45"/>
  <c r="S49" i="45"/>
  <c r="G49" i="45"/>
  <c r="S48" i="45"/>
  <c r="G48" i="45"/>
  <c r="S47" i="45"/>
  <c r="G47" i="45"/>
  <c r="Y48" i="45"/>
  <c r="R49" i="45"/>
  <c r="F49" i="45"/>
  <c r="R48" i="45"/>
  <c r="F48" i="45"/>
  <c r="R47" i="45"/>
  <c r="F47" i="45"/>
  <c r="Y47" i="45"/>
  <c r="Q49" i="45"/>
  <c r="E49" i="45"/>
  <c r="Q48" i="45"/>
  <c r="E48" i="45"/>
  <c r="Q47" i="45"/>
  <c r="E47" i="45"/>
  <c r="M48" i="45"/>
  <c r="AB49" i="45"/>
  <c r="P49" i="45"/>
  <c r="AB48" i="45"/>
  <c r="P48" i="45"/>
  <c r="AB47" i="45"/>
  <c r="P47" i="45"/>
  <c r="M49" i="45"/>
  <c r="AA49" i="45"/>
  <c r="O49" i="45"/>
  <c r="AA48" i="45"/>
  <c r="O48" i="45"/>
  <c r="AA47" i="45"/>
  <c r="O47" i="45"/>
  <c r="M47" i="45"/>
  <c r="Z49" i="45"/>
  <c r="N49" i="45"/>
  <c r="Z48" i="45"/>
  <c r="N48" i="45"/>
  <c r="Z47" i="45"/>
  <c r="N47" i="45"/>
  <c r="Y49" i="45"/>
  <c r="X49" i="45"/>
  <c r="L49" i="45"/>
  <c r="X48" i="45"/>
  <c r="L48" i="45"/>
  <c r="X47" i="45"/>
  <c r="L47" i="45"/>
  <c r="H49" i="45"/>
  <c r="T47" i="45"/>
  <c r="W49" i="45"/>
  <c r="K49" i="45"/>
  <c r="W48" i="45"/>
  <c r="K48" i="45"/>
  <c r="W47" i="45"/>
  <c r="K47" i="45"/>
  <c r="T49" i="45"/>
  <c r="H47" i="45"/>
  <c r="V49" i="45"/>
  <c r="J49" i="45"/>
  <c r="V48" i="45"/>
  <c r="J48" i="45"/>
  <c r="V47" i="45"/>
  <c r="J47" i="45"/>
  <c r="H48" i="45"/>
  <c r="U49" i="45"/>
  <c r="I49" i="45"/>
  <c r="U48" i="45"/>
  <c r="I48" i="45"/>
  <c r="U47" i="45"/>
  <c r="I47" i="45"/>
  <c r="T48" i="45"/>
  <c r="S45" i="45"/>
  <c r="G45" i="45"/>
  <c r="S44" i="45"/>
  <c r="G44" i="45"/>
  <c r="S43" i="45"/>
  <c r="G43" i="45"/>
  <c r="H45" i="45"/>
  <c r="R45" i="45"/>
  <c r="F45" i="45"/>
  <c r="R44" i="45"/>
  <c r="F44" i="45"/>
  <c r="R43" i="45"/>
  <c r="F43" i="45"/>
  <c r="Q45" i="45"/>
  <c r="E45" i="45"/>
  <c r="Q44" i="45"/>
  <c r="E44" i="45"/>
  <c r="Q43" i="45"/>
  <c r="E43" i="45"/>
  <c r="I44" i="45"/>
  <c r="T44" i="45"/>
  <c r="AB45" i="45"/>
  <c r="P45" i="45"/>
  <c r="AB44" i="45"/>
  <c r="P44" i="45"/>
  <c r="AB43" i="45"/>
  <c r="P43" i="45"/>
  <c r="AA45" i="45"/>
  <c r="O45" i="45"/>
  <c r="AA44" i="45"/>
  <c r="O44" i="45"/>
  <c r="AA43" i="45"/>
  <c r="O43" i="45"/>
  <c r="H43" i="45"/>
  <c r="Z45" i="45"/>
  <c r="N45" i="45"/>
  <c r="Z44" i="45"/>
  <c r="N44" i="45"/>
  <c r="Z43" i="45"/>
  <c r="N43" i="45"/>
  <c r="U45" i="45"/>
  <c r="Y45" i="45"/>
  <c r="M45" i="45"/>
  <c r="Y44" i="45"/>
  <c r="M44" i="45"/>
  <c r="Y43" i="45"/>
  <c r="M43" i="45"/>
  <c r="T45" i="45"/>
  <c r="X45" i="45"/>
  <c r="L45" i="45"/>
  <c r="X44" i="45"/>
  <c r="L44" i="45"/>
  <c r="X43" i="45"/>
  <c r="L43" i="45"/>
  <c r="I43" i="45"/>
  <c r="T43" i="45"/>
  <c r="W45" i="45"/>
  <c r="K45" i="45"/>
  <c r="W44" i="45"/>
  <c r="K44" i="45"/>
  <c r="W43" i="45"/>
  <c r="K43" i="45"/>
  <c r="U44" i="45"/>
  <c r="H44" i="45"/>
  <c r="V45" i="45"/>
  <c r="J45" i="45"/>
  <c r="V44" i="45"/>
  <c r="J44" i="45"/>
  <c r="V43" i="45"/>
  <c r="J43" i="45"/>
  <c r="U43" i="45"/>
  <c r="I45" i="45"/>
  <c r="S41" i="45"/>
  <c r="G41" i="45"/>
  <c r="S40" i="45"/>
  <c r="G40" i="45"/>
  <c r="S39" i="45"/>
  <c r="G39" i="45"/>
  <c r="R41" i="45"/>
  <c r="F41" i="45"/>
  <c r="R40" i="45"/>
  <c r="F40" i="45"/>
  <c r="R39" i="45"/>
  <c r="F39" i="45"/>
  <c r="I39" i="45"/>
  <c r="Q41" i="45"/>
  <c r="E41" i="45"/>
  <c r="Q40" i="45"/>
  <c r="E40" i="45"/>
  <c r="Q39" i="45"/>
  <c r="E39" i="45"/>
  <c r="U40" i="45"/>
  <c r="AB41" i="45"/>
  <c r="P41" i="45"/>
  <c r="AB40" i="45"/>
  <c r="P40" i="45"/>
  <c r="AB39" i="45"/>
  <c r="P39" i="45"/>
  <c r="AA41" i="45"/>
  <c r="O41" i="45"/>
  <c r="AA40" i="45"/>
  <c r="O40" i="45"/>
  <c r="AA39" i="45"/>
  <c r="O39" i="45"/>
  <c r="Z41" i="45"/>
  <c r="N41" i="45"/>
  <c r="Z40" i="45"/>
  <c r="N40" i="45"/>
  <c r="Z39" i="45"/>
  <c r="N39" i="45"/>
  <c r="U41" i="45"/>
  <c r="Y41" i="45"/>
  <c r="M41" i="45"/>
  <c r="Y40" i="45"/>
  <c r="M40" i="45"/>
  <c r="Y39" i="45"/>
  <c r="M39" i="45"/>
  <c r="U39" i="45"/>
  <c r="X41" i="45"/>
  <c r="L41" i="45"/>
  <c r="X40" i="45"/>
  <c r="L40" i="45"/>
  <c r="X39" i="45"/>
  <c r="L39" i="45"/>
  <c r="I41" i="45"/>
  <c r="W41" i="45"/>
  <c r="K41" i="45"/>
  <c r="W40" i="45"/>
  <c r="K40" i="45"/>
  <c r="W39" i="45"/>
  <c r="K39" i="45"/>
  <c r="V41" i="45"/>
  <c r="J41" i="45"/>
  <c r="V40" i="45"/>
  <c r="J40" i="45"/>
  <c r="V39" i="45"/>
  <c r="J39" i="45"/>
  <c r="T41" i="45"/>
  <c r="H41" i="45"/>
  <c r="T40" i="45"/>
  <c r="H40" i="45"/>
  <c r="T39" i="45"/>
  <c r="H39" i="45"/>
  <c r="I40" i="45"/>
  <c r="S37" i="45"/>
  <c r="G37" i="45"/>
  <c r="S36" i="45"/>
  <c r="G36" i="45"/>
  <c r="S35" i="45"/>
  <c r="G35" i="45"/>
  <c r="K35" i="45"/>
  <c r="R37" i="45"/>
  <c r="F37" i="45"/>
  <c r="R36" i="45"/>
  <c r="F36" i="45"/>
  <c r="R35" i="45"/>
  <c r="F35" i="45"/>
  <c r="Q37" i="45"/>
  <c r="E37" i="45"/>
  <c r="Q36" i="45"/>
  <c r="E36" i="45"/>
  <c r="Q35" i="45"/>
  <c r="E35" i="45"/>
  <c r="AB37" i="45"/>
  <c r="P37" i="45"/>
  <c r="AB36" i="45"/>
  <c r="P36" i="45"/>
  <c r="AB35" i="45"/>
  <c r="P35" i="45"/>
  <c r="W35" i="45"/>
  <c r="AA37" i="45"/>
  <c r="O37" i="45"/>
  <c r="AA36" i="45"/>
  <c r="O36" i="45"/>
  <c r="AA35" i="45"/>
  <c r="O35" i="45"/>
  <c r="W36" i="45"/>
  <c r="Z37" i="45"/>
  <c r="N37" i="45"/>
  <c r="Z36" i="45"/>
  <c r="N36" i="45"/>
  <c r="Z35" i="45"/>
  <c r="N35" i="45"/>
  <c r="K37" i="45"/>
  <c r="Y37" i="45"/>
  <c r="M37" i="45"/>
  <c r="Y36" i="45"/>
  <c r="M36" i="45"/>
  <c r="Y35" i="45"/>
  <c r="M35" i="45"/>
  <c r="X37" i="45"/>
  <c r="L37" i="45"/>
  <c r="X36" i="45"/>
  <c r="L36" i="45"/>
  <c r="X35" i="45"/>
  <c r="L35" i="45"/>
  <c r="K36" i="45"/>
  <c r="V37" i="45"/>
  <c r="J37" i="45"/>
  <c r="V36" i="45"/>
  <c r="J36" i="45"/>
  <c r="V35" i="45"/>
  <c r="J35" i="45"/>
  <c r="U37" i="45"/>
  <c r="I37" i="45"/>
  <c r="U36" i="45"/>
  <c r="I36" i="45"/>
  <c r="U35" i="45"/>
  <c r="I35" i="45"/>
  <c r="T37" i="45"/>
  <c r="H37" i="45"/>
  <c r="T36" i="45"/>
  <c r="H36" i="45"/>
  <c r="T35" i="45"/>
  <c r="H35" i="45"/>
  <c r="W37" i="45"/>
  <c r="S33" i="45"/>
  <c r="G33" i="45"/>
  <c r="S32" i="45"/>
  <c r="G32" i="45"/>
  <c r="S31" i="45"/>
  <c r="G31" i="45"/>
  <c r="V32" i="45"/>
  <c r="U32" i="45"/>
  <c r="R33" i="45"/>
  <c r="F33" i="45"/>
  <c r="R32" i="45"/>
  <c r="F32" i="45"/>
  <c r="R31" i="45"/>
  <c r="F31" i="45"/>
  <c r="J31" i="45"/>
  <c r="I31" i="45"/>
  <c r="H33" i="45"/>
  <c r="Q33" i="45"/>
  <c r="E33" i="45"/>
  <c r="Q32" i="45"/>
  <c r="E32" i="45"/>
  <c r="Q31" i="45"/>
  <c r="E31" i="45"/>
  <c r="V31" i="45"/>
  <c r="I32" i="45"/>
  <c r="AB33" i="45"/>
  <c r="P33" i="45"/>
  <c r="AB32" i="45"/>
  <c r="P32" i="45"/>
  <c r="AB31" i="45"/>
  <c r="P31" i="45"/>
  <c r="J32" i="45"/>
  <c r="T33" i="45"/>
  <c r="AA33" i="45"/>
  <c r="O33" i="45"/>
  <c r="AA32" i="45"/>
  <c r="O32" i="45"/>
  <c r="AA31" i="45"/>
  <c r="O31" i="45"/>
  <c r="I33" i="45"/>
  <c r="H32" i="45"/>
  <c r="Z33" i="45"/>
  <c r="N33" i="45"/>
  <c r="Z32" i="45"/>
  <c r="N32" i="45"/>
  <c r="Z31" i="45"/>
  <c r="N31" i="45"/>
  <c r="T31" i="45"/>
  <c r="Y33" i="45"/>
  <c r="M33" i="45"/>
  <c r="Y32" i="45"/>
  <c r="M32" i="45"/>
  <c r="Y31" i="45"/>
  <c r="M31" i="45"/>
  <c r="U33" i="45"/>
  <c r="T32" i="45"/>
  <c r="X33" i="45"/>
  <c r="L33" i="45"/>
  <c r="X32" i="45"/>
  <c r="L32" i="45"/>
  <c r="X31" i="45"/>
  <c r="L31" i="45"/>
  <c r="J33" i="45"/>
  <c r="U31" i="45"/>
  <c r="W33" i="45"/>
  <c r="K33" i="45"/>
  <c r="W32" i="45"/>
  <c r="K32" i="45"/>
  <c r="W31" i="45"/>
  <c r="K31" i="45"/>
  <c r="V33" i="45"/>
  <c r="H31" i="45"/>
  <c r="S29" i="45"/>
  <c r="G29" i="45"/>
  <c r="S28" i="45"/>
  <c r="G28" i="45"/>
  <c r="S27" i="45"/>
  <c r="G27" i="45"/>
  <c r="U27" i="45"/>
  <c r="R29" i="45"/>
  <c r="F29" i="45"/>
  <c r="R28" i="45"/>
  <c r="F28" i="45"/>
  <c r="R27" i="45"/>
  <c r="F27" i="45"/>
  <c r="Q29" i="45"/>
  <c r="E29" i="45"/>
  <c r="Q28" i="45"/>
  <c r="E28" i="45"/>
  <c r="Q27" i="45"/>
  <c r="E27" i="45"/>
  <c r="AB29" i="45"/>
  <c r="P29" i="45"/>
  <c r="AB28" i="45"/>
  <c r="P28" i="45"/>
  <c r="AB27" i="45"/>
  <c r="P27" i="45"/>
  <c r="I28" i="45"/>
  <c r="AA29" i="45"/>
  <c r="O29" i="45"/>
  <c r="AA28" i="45"/>
  <c r="O28" i="45"/>
  <c r="AA27" i="45"/>
  <c r="O27" i="45"/>
  <c r="U29" i="45"/>
  <c r="Z29" i="45"/>
  <c r="N29" i="45"/>
  <c r="Z28" i="45"/>
  <c r="N28" i="45"/>
  <c r="Z27" i="45"/>
  <c r="N27" i="45"/>
  <c r="I29" i="45"/>
  <c r="Y29" i="45"/>
  <c r="M29" i="45"/>
  <c r="Y28" i="45"/>
  <c r="M28" i="45"/>
  <c r="Y27" i="45"/>
  <c r="M27" i="45"/>
  <c r="X29" i="45"/>
  <c r="L29" i="45"/>
  <c r="X28" i="45"/>
  <c r="L28" i="45"/>
  <c r="X27" i="45"/>
  <c r="L27" i="45"/>
  <c r="W29" i="45"/>
  <c r="K29" i="45"/>
  <c r="W28" i="45"/>
  <c r="K28" i="45"/>
  <c r="W27" i="45"/>
  <c r="K27" i="45"/>
  <c r="I27" i="45"/>
  <c r="V29" i="45"/>
  <c r="J29" i="45"/>
  <c r="V28" i="45"/>
  <c r="J28" i="45"/>
  <c r="V27" i="45"/>
  <c r="J27" i="45"/>
  <c r="U28" i="45"/>
  <c r="T29" i="45"/>
  <c r="H29" i="45"/>
  <c r="T28" i="45"/>
  <c r="H28" i="45"/>
  <c r="T27" i="45"/>
  <c r="H27" i="45"/>
  <c r="S25" i="45"/>
  <c r="G25" i="45"/>
  <c r="S24" i="45"/>
  <c r="G24" i="45"/>
  <c r="S23" i="45"/>
  <c r="G23" i="45"/>
  <c r="R25" i="45"/>
  <c r="F25" i="45"/>
  <c r="R24" i="45"/>
  <c r="F24" i="45"/>
  <c r="R23" i="45"/>
  <c r="F23" i="45"/>
  <c r="U25" i="45"/>
  <c r="Q25" i="45"/>
  <c r="E25" i="45"/>
  <c r="Q24" i="45"/>
  <c r="E24" i="45"/>
  <c r="Q23" i="45"/>
  <c r="E23" i="45"/>
  <c r="I23" i="45"/>
  <c r="AB25" i="45"/>
  <c r="P25" i="45"/>
  <c r="AB24" i="45"/>
  <c r="P24" i="45"/>
  <c r="AB23" i="45"/>
  <c r="P23" i="45"/>
  <c r="I25" i="45"/>
  <c r="AA25" i="45"/>
  <c r="O25" i="45"/>
  <c r="AA24" i="45"/>
  <c r="O24" i="45"/>
  <c r="AA23" i="45"/>
  <c r="O23" i="45"/>
  <c r="Z25" i="45"/>
  <c r="N25" i="45"/>
  <c r="Z24" i="45"/>
  <c r="N24" i="45"/>
  <c r="Z23" i="45"/>
  <c r="N23" i="45"/>
  <c r="Y25" i="45"/>
  <c r="M25" i="45"/>
  <c r="Y24" i="45"/>
  <c r="M24" i="45"/>
  <c r="Y23" i="45"/>
  <c r="M23" i="45"/>
  <c r="U23" i="45"/>
  <c r="X25" i="45"/>
  <c r="L25" i="45"/>
  <c r="X24" i="45"/>
  <c r="L24" i="45"/>
  <c r="X23" i="45"/>
  <c r="L23" i="45"/>
  <c r="U24" i="45"/>
  <c r="W25" i="45"/>
  <c r="K25" i="45"/>
  <c r="W24" i="45"/>
  <c r="K24" i="45"/>
  <c r="W23" i="45"/>
  <c r="K23" i="45"/>
  <c r="V25" i="45"/>
  <c r="J25" i="45"/>
  <c r="V24" i="45"/>
  <c r="J24" i="45"/>
  <c r="V23" i="45"/>
  <c r="J23" i="45"/>
  <c r="T25" i="45"/>
  <c r="H25" i="45"/>
  <c r="T24" i="45"/>
  <c r="H24" i="45"/>
  <c r="T23" i="45"/>
  <c r="H23" i="45"/>
  <c r="I24" i="45"/>
  <c r="S21" i="45"/>
  <c r="G21" i="45"/>
  <c r="S20" i="45"/>
  <c r="G20" i="45"/>
  <c r="S19" i="45"/>
  <c r="G19" i="45"/>
  <c r="Y20" i="45"/>
  <c r="Y19" i="45"/>
  <c r="H21" i="45"/>
  <c r="H19" i="45"/>
  <c r="R21" i="45"/>
  <c r="F21" i="45"/>
  <c r="R20" i="45"/>
  <c r="F20" i="45"/>
  <c r="R19" i="45"/>
  <c r="F19" i="45"/>
  <c r="M20" i="45"/>
  <c r="M19" i="45"/>
  <c r="T21" i="45"/>
  <c r="T19" i="45"/>
  <c r="Q21" i="45"/>
  <c r="E21" i="45"/>
  <c r="Q20" i="45"/>
  <c r="E20" i="45"/>
  <c r="Q19" i="45"/>
  <c r="E19" i="45"/>
  <c r="AB21" i="45"/>
  <c r="P21" i="45"/>
  <c r="AB20" i="45"/>
  <c r="P20" i="45"/>
  <c r="AB19" i="45"/>
  <c r="P19" i="45"/>
  <c r="M21" i="45"/>
  <c r="H20" i="45"/>
  <c r="AA21" i="45"/>
  <c r="O21" i="45"/>
  <c r="AA20" i="45"/>
  <c r="O20" i="45"/>
  <c r="AA19" i="45"/>
  <c r="O19" i="45"/>
  <c r="Y21" i="45"/>
  <c r="T20" i="45"/>
  <c r="Z21" i="45"/>
  <c r="N21" i="45"/>
  <c r="Z20" i="45"/>
  <c r="N20" i="45"/>
  <c r="Z19" i="45"/>
  <c r="N19" i="45"/>
  <c r="X21" i="45"/>
  <c r="L21" i="45"/>
  <c r="X20" i="45"/>
  <c r="L20" i="45"/>
  <c r="X19" i="45"/>
  <c r="L19" i="45"/>
  <c r="W21" i="45"/>
  <c r="K21" i="45"/>
  <c r="W20" i="45"/>
  <c r="K20" i="45"/>
  <c r="W19" i="45"/>
  <c r="K19" i="45"/>
  <c r="V21" i="45"/>
  <c r="J21" i="45"/>
  <c r="V20" i="45"/>
  <c r="J20" i="45"/>
  <c r="V19" i="45"/>
  <c r="J19" i="45"/>
  <c r="U21" i="45"/>
  <c r="I21" i="45"/>
  <c r="U20" i="45"/>
  <c r="I20" i="45"/>
  <c r="U19" i="45"/>
  <c r="I19" i="45"/>
  <c r="S17" i="45"/>
  <c r="G17" i="45"/>
  <c r="S16" i="45"/>
  <c r="G16" i="45"/>
  <c r="S15" i="45"/>
  <c r="G15" i="45"/>
  <c r="J17" i="45"/>
  <c r="H17" i="45"/>
  <c r="R17" i="45"/>
  <c r="F17" i="45"/>
  <c r="R16" i="45"/>
  <c r="F16" i="45"/>
  <c r="R15" i="45"/>
  <c r="F15" i="45"/>
  <c r="H15" i="45"/>
  <c r="Q17" i="45"/>
  <c r="E17" i="45"/>
  <c r="Q16" i="45"/>
  <c r="E16" i="45"/>
  <c r="Q15" i="45"/>
  <c r="E15" i="45"/>
  <c r="V17" i="45"/>
  <c r="U16" i="45"/>
  <c r="T15" i="45"/>
  <c r="AB17" i="45"/>
  <c r="P17" i="45"/>
  <c r="AB16" i="45"/>
  <c r="P16" i="45"/>
  <c r="AB15" i="45"/>
  <c r="P15" i="45"/>
  <c r="I16" i="45"/>
  <c r="T16" i="45"/>
  <c r="AA17" i="45"/>
  <c r="O17" i="45"/>
  <c r="AA16" i="45"/>
  <c r="O16" i="45"/>
  <c r="AA15" i="45"/>
  <c r="O15" i="45"/>
  <c r="V16" i="45"/>
  <c r="U17" i="45"/>
  <c r="Z17" i="45"/>
  <c r="N17" i="45"/>
  <c r="Z16" i="45"/>
  <c r="N16" i="45"/>
  <c r="Z15" i="45"/>
  <c r="N15" i="45"/>
  <c r="V15" i="45"/>
  <c r="I17" i="45"/>
  <c r="Y17" i="45"/>
  <c r="M17" i="45"/>
  <c r="Y16" i="45"/>
  <c r="M16" i="45"/>
  <c r="Y15" i="45"/>
  <c r="M15" i="45"/>
  <c r="J16" i="45"/>
  <c r="I15" i="45"/>
  <c r="T17" i="45"/>
  <c r="X17" i="45"/>
  <c r="L17" i="45"/>
  <c r="X16" i="45"/>
  <c r="L16" i="45"/>
  <c r="X15" i="45"/>
  <c r="L15" i="45"/>
  <c r="W17" i="45"/>
  <c r="K17" i="45"/>
  <c r="W16" i="45"/>
  <c r="K16" i="45"/>
  <c r="W15" i="45"/>
  <c r="K15" i="45"/>
  <c r="J15" i="45"/>
  <c r="U15" i="45"/>
  <c r="H16" i="45"/>
  <c r="S13" i="45"/>
  <c r="G13" i="45"/>
  <c r="S12" i="45"/>
  <c r="G12" i="45"/>
  <c r="S11" i="45"/>
  <c r="G11" i="45"/>
  <c r="H12" i="45"/>
  <c r="R13" i="45"/>
  <c r="F13" i="45"/>
  <c r="R12" i="45"/>
  <c r="F12" i="45"/>
  <c r="R11" i="45"/>
  <c r="F11" i="45"/>
  <c r="Q13" i="45"/>
  <c r="E13" i="45"/>
  <c r="Q12" i="45"/>
  <c r="E12" i="45"/>
  <c r="Q11" i="45"/>
  <c r="E11" i="45"/>
  <c r="T12" i="45"/>
  <c r="AB13" i="45"/>
  <c r="P13" i="45"/>
  <c r="AB12" i="45"/>
  <c r="P12" i="45"/>
  <c r="AB11" i="45"/>
  <c r="P11" i="45"/>
  <c r="AA13" i="45"/>
  <c r="O13" i="45"/>
  <c r="AA12" i="45"/>
  <c r="O12" i="45"/>
  <c r="AA11" i="45"/>
  <c r="O11" i="45"/>
  <c r="Z13" i="45"/>
  <c r="N13" i="45"/>
  <c r="Z12" i="45"/>
  <c r="N12" i="45"/>
  <c r="Z11" i="45"/>
  <c r="N11" i="45"/>
  <c r="Y13" i="45"/>
  <c r="M13" i="45"/>
  <c r="Y12" i="45"/>
  <c r="M12" i="45"/>
  <c r="Y11" i="45"/>
  <c r="M11" i="45"/>
  <c r="X13" i="45"/>
  <c r="L13" i="45"/>
  <c r="X12" i="45"/>
  <c r="L12" i="45"/>
  <c r="X11" i="45"/>
  <c r="L11" i="45"/>
  <c r="T13" i="45"/>
  <c r="W13" i="45"/>
  <c r="K13" i="45"/>
  <c r="W12" i="45"/>
  <c r="K12" i="45"/>
  <c r="W11" i="45"/>
  <c r="K11" i="45"/>
  <c r="T11" i="45"/>
  <c r="V13" i="45"/>
  <c r="J13" i="45"/>
  <c r="V12" i="45"/>
  <c r="J12" i="45"/>
  <c r="V11" i="45"/>
  <c r="J11" i="45"/>
  <c r="H13" i="45"/>
  <c r="U13" i="45"/>
  <c r="I13" i="45"/>
  <c r="U12" i="45"/>
  <c r="I12" i="45"/>
  <c r="U11" i="45"/>
  <c r="I11" i="45"/>
  <c r="H11" i="45"/>
  <c r="AG32" i="45"/>
  <c r="AG33" i="45" s="1"/>
  <c r="AG35" i="45"/>
  <c r="B55" i="17"/>
  <c r="B51" i="17"/>
  <c r="B47" i="17"/>
  <c r="B43" i="17"/>
  <c r="B39" i="17"/>
  <c r="B35" i="17"/>
  <c r="B31" i="17"/>
  <c r="B27" i="17"/>
  <c r="B23" i="17"/>
  <c r="B19" i="17"/>
  <c r="B15" i="17"/>
  <c r="B11" i="17"/>
  <c r="B55" i="15"/>
  <c r="B51" i="15"/>
  <c r="B47" i="15"/>
  <c r="B43" i="15"/>
  <c r="B39" i="15"/>
  <c r="B35" i="15"/>
  <c r="B31" i="15"/>
  <c r="B27" i="15"/>
  <c r="B23" i="15"/>
  <c r="B19" i="15"/>
  <c r="B15" i="15"/>
  <c r="S14" i="45" l="1"/>
  <c r="Y18" i="45"/>
  <c r="AB18" i="45"/>
  <c r="S18" i="45"/>
  <c r="J26" i="45"/>
  <c r="S26" i="45"/>
  <c r="Y34" i="45"/>
  <c r="S38" i="45"/>
  <c r="J42" i="45"/>
  <c r="S42" i="45"/>
  <c r="X46" i="45"/>
  <c r="S46" i="45"/>
  <c r="N50" i="45"/>
  <c r="S50" i="45"/>
  <c r="V54" i="45"/>
  <c r="AA54" i="45"/>
  <c r="J18" i="45"/>
  <c r="U58" i="45"/>
  <c r="I14" i="45"/>
  <c r="U22" i="45"/>
  <c r="W22" i="45"/>
  <c r="Z22" i="45"/>
  <c r="K26" i="45"/>
  <c r="R26" i="45"/>
  <c r="T30" i="45"/>
  <c r="I30" i="45"/>
  <c r="H42" i="45"/>
  <c r="K42" i="45"/>
  <c r="R42" i="45"/>
  <c r="U46" i="45"/>
  <c r="M46" i="45"/>
  <c r="T42" i="45"/>
  <c r="W42" i="45"/>
  <c r="U42" i="45"/>
  <c r="J46" i="45"/>
  <c r="Y46" i="45"/>
  <c r="U50" i="45"/>
  <c r="AD17" i="45"/>
  <c r="V18" i="45"/>
  <c r="H46" i="45"/>
  <c r="H50" i="45"/>
  <c r="Q54" i="45"/>
  <c r="S54" i="45"/>
  <c r="P58" i="45"/>
  <c r="S58" i="45"/>
  <c r="T14" i="45"/>
  <c r="N18" i="45"/>
  <c r="T26" i="45"/>
  <c r="W26" i="45"/>
  <c r="U26" i="45"/>
  <c r="W18" i="45"/>
  <c r="Q18" i="45"/>
  <c r="Y26" i="45"/>
  <c r="AA26" i="45"/>
  <c r="AA46" i="45"/>
  <c r="H14" i="45"/>
  <c r="AD12" i="45"/>
  <c r="R14" i="45"/>
  <c r="I22" i="45"/>
  <c r="K22" i="45"/>
  <c r="N22" i="45"/>
  <c r="AC20" i="45"/>
  <c r="F26" i="45"/>
  <c r="H34" i="45"/>
  <c r="AD32" i="45"/>
  <c r="T34" i="45"/>
  <c r="V34" i="45"/>
  <c r="AD41" i="45"/>
  <c r="F42" i="45"/>
  <c r="R50" i="45"/>
  <c r="I54" i="45"/>
  <c r="P54" i="45"/>
  <c r="F54" i="45"/>
  <c r="O58" i="45"/>
  <c r="R58" i="45"/>
  <c r="K18" i="45"/>
  <c r="Z18" i="45"/>
  <c r="V46" i="45"/>
  <c r="O46" i="45"/>
  <c r="AA50" i="45"/>
  <c r="Y14" i="45"/>
  <c r="AA14" i="45"/>
  <c r="AA30" i="45"/>
  <c r="P34" i="45"/>
  <c r="AA38" i="45"/>
  <c r="K38" i="45"/>
  <c r="AA42" i="45"/>
  <c r="W50" i="45"/>
  <c r="Q50" i="45"/>
  <c r="N58" i="45"/>
  <c r="T58" i="45"/>
  <c r="Q14" i="45"/>
  <c r="G14" i="45"/>
  <c r="M18" i="45"/>
  <c r="P18" i="45"/>
  <c r="G18" i="45"/>
  <c r="J22" i="45"/>
  <c r="G22" i="45"/>
  <c r="G26" i="45"/>
  <c r="Q38" i="45"/>
  <c r="G38" i="45"/>
  <c r="Q42" i="45"/>
  <c r="Q46" i="45"/>
  <c r="G46" i="45"/>
  <c r="G50" i="45"/>
  <c r="J54" i="45"/>
  <c r="O54" i="45"/>
  <c r="G54" i="45"/>
  <c r="Z58" i="45"/>
  <c r="G58" i="45"/>
  <c r="J58" i="45"/>
  <c r="AA58" i="45"/>
  <c r="V58" i="45"/>
  <c r="L58" i="45"/>
  <c r="AD55" i="45"/>
  <c r="X58" i="45"/>
  <c r="E58" i="45"/>
  <c r="AC55" i="45"/>
  <c r="AD56" i="45"/>
  <c r="I58" i="45"/>
  <c r="Q58" i="45"/>
  <c r="AD57" i="45"/>
  <c r="AC57" i="45"/>
  <c r="K58" i="45"/>
  <c r="AB58" i="45"/>
  <c r="W58" i="45"/>
  <c r="M58" i="45"/>
  <c r="H58" i="45"/>
  <c r="Y58" i="45"/>
  <c r="AC56" i="45"/>
  <c r="F58" i="45"/>
  <c r="U54" i="45"/>
  <c r="K54" i="45"/>
  <c r="AB54" i="45"/>
  <c r="R54" i="45"/>
  <c r="AD53" i="45"/>
  <c r="M54" i="45"/>
  <c r="Y54" i="45"/>
  <c r="W54" i="45"/>
  <c r="H54" i="45"/>
  <c r="E54" i="45"/>
  <c r="AC51" i="45"/>
  <c r="L54" i="45"/>
  <c r="AD51" i="45"/>
  <c r="AC52" i="45"/>
  <c r="X54" i="45"/>
  <c r="T54" i="45"/>
  <c r="AD52" i="45"/>
  <c r="N54" i="45"/>
  <c r="AC53" i="45"/>
  <c r="Z54" i="45"/>
  <c r="I50" i="45"/>
  <c r="X50" i="45"/>
  <c r="M50" i="45"/>
  <c r="AD48" i="45"/>
  <c r="O50" i="45"/>
  <c r="K50" i="45"/>
  <c r="AD49" i="45"/>
  <c r="E50" i="45"/>
  <c r="AC47" i="45"/>
  <c r="AC48" i="45"/>
  <c r="J50" i="45"/>
  <c r="Z50" i="45"/>
  <c r="AC49" i="45"/>
  <c r="V50" i="45"/>
  <c r="P50" i="45"/>
  <c r="T50" i="45"/>
  <c r="AB50" i="45"/>
  <c r="Y50" i="45"/>
  <c r="L50" i="45"/>
  <c r="AD47" i="45"/>
  <c r="F50" i="45"/>
  <c r="R46" i="45"/>
  <c r="T46" i="45"/>
  <c r="I46" i="45"/>
  <c r="E46" i="45"/>
  <c r="AC43" i="45"/>
  <c r="L46" i="45"/>
  <c r="AD43" i="45"/>
  <c r="AC44" i="45"/>
  <c r="AD44" i="45"/>
  <c r="N46" i="45"/>
  <c r="Z46" i="45"/>
  <c r="P46" i="45"/>
  <c r="AC45" i="45"/>
  <c r="K46" i="45"/>
  <c r="AD45" i="45"/>
  <c r="AB46" i="45"/>
  <c r="W46" i="45"/>
  <c r="F46" i="45"/>
  <c r="G42" i="45"/>
  <c r="M42" i="45"/>
  <c r="Y42" i="45"/>
  <c r="O42" i="45"/>
  <c r="E42" i="45"/>
  <c r="AC39" i="45"/>
  <c r="AC40" i="45"/>
  <c r="V42" i="45"/>
  <c r="L42" i="45"/>
  <c r="AD39" i="45"/>
  <c r="X42" i="45"/>
  <c r="AC41" i="45"/>
  <c r="AD40" i="45"/>
  <c r="N42" i="45"/>
  <c r="P42" i="45"/>
  <c r="Z42" i="45"/>
  <c r="AB42" i="45"/>
  <c r="I42" i="45"/>
  <c r="AB38" i="45"/>
  <c r="R38" i="45"/>
  <c r="H38" i="45"/>
  <c r="J38" i="45"/>
  <c r="T38" i="45"/>
  <c r="V38" i="45"/>
  <c r="M38" i="45"/>
  <c r="Y38" i="45"/>
  <c r="E38" i="45"/>
  <c r="AC35" i="45"/>
  <c r="AD37" i="45"/>
  <c r="O38" i="45"/>
  <c r="I38" i="45"/>
  <c r="AC36" i="45"/>
  <c r="U38" i="45"/>
  <c r="L38" i="45"/>
  <c r="AD35" i="45"/>
  <c r="X38" i="45"/>
  <c r="N38" i="45"/>
  <c r="AC37" i="45"/>
  <c r="AD36" i="45"/>
  <c r="Z38" i="45"/>
  <c r="W38" i="45"/>
  <c r="P38" i="45"/>
  <c r="F38" i="45"/>
  <c r="N34" i="45"/>
  <c r="K34" i="45"/>
  <c r="Z34" i="45"/>
  <c r="Q34" i="45"/>
  <c r="W34" i="45"/>
  <c r="S34" i="45"/>
  <c r="AD33" i="45"/>
  <c r="AC33" i="45"/>
  <c r="M34" i="45"/>
  <c r="AB34" i="45"/>
  <c r="G34" i="45"/>
  <c r="U34" i="45"/>
  <c r="I34" i="45"/>
  <c r="O34" i="45"/>
  <c r="J34" i="45"/>
  <c r="E34" i="45"/>
  <c r="AC31" i="45"/>
  <c r="AC32" i="45"/>
  <c r="L34" i="45"/>
  <c r="AD31" i="45"/>
  <c r="AA34" i="45"/>
  <c r="F34" i="45"/>
  <c r="X34" i="45"/>
  <c r="R34" i="45"/>
  <c r="K30" i="45"/>
  <c r="M30" i="45"/>
  <c r="W30" i="45"/>
  <c r="Y30" i="45"/>
  <c r="V30" i="45"/>
  <c r="H30" i="45"/>
  <c r="AD29" i="45"/>
  <c r="AB30" i="45"/>
  <c r="R30" i="45"/>
  <c r="O30" i="45"/>
  <c r="E30" i="45"/>
  <c r="AC27" i="45"/>
  <c r="U30" i="45"/>
  <c r="Q30" i="45"/>
  <c r="G30" i="45"/>
  <c r="J30" i="45"/>
  <c r="AC28" i="45"/>
  <c r="S30" i="45"/>
  <c r="L30" i="45"/>
  <c r="AD27" i="45"/>
  <c r="X30" i="45"/>
  <c r="N30" i="45"/>
  <c r="AC29" i="45"/>
  <c r="AD28" i="45"/>
  <c r="Z30" i="45"/>
  <c r="P30" i="45"/>
  <c r="F30" i="45"/>
  <c r="AD25" i="45"/>
  <c r="M26" i="45"/>
  <c r="O26" i="45"/>
  <c r="H26" i="45"/>
  <c r="I26" i="45"/>
  <c r="Q26" i="45"/>
  <c r="E26" i="45"/>
  <c r="AC23" i="45"/>
  <c r="AC24" i="45"/>
  <c r="V26" i="45"/>
  <c r="L26" i="45"/>
  <c r="AD23" i="45"/>
  <c r="X26" i="45"/>
  <c r="N26" i="45"/>
  <c r="AC25" i="45"/>
  <c r="AD24" i="45"/>
  <c r="Z26" i="45"/>
  <c r="P26" i="45"/>
  <c r="AB26" i="45"/>
  <c r="M22" i="45"/>
  <c r="AC21" i="45"/>
  <c r="H22" i="45"/>
  <c r="P22" i="45"/>
  <c r="T22" i="45"/>
  <c r="Y22" i="45"/>
  <c r="AB22" i="45"/>
  <c r="L22" i="45"/>
  <c r="AD19" i="45"/>
  <c r="V22" i="45"/>
  <c r="X22" i="45"/>
  <c r="S22" i="45"/>
  <c r="AD20" i="45"/>
  <c r="O22" i="45"/>
  <c r="F22" i="45"/>
  <c r="AA22" i="45"/>
  <c r="R22" i="45"/>
  <c r="AD21" i="45"/>
  <c r="E22" i="45"/>
  <c r="AC19" i="45"/>
  <c r="Q22" i="45"/>
  <c r="T18" i="45"/>
  <c r="U18" i="45"/>
  <c r="E18" i="45"/>
  <c r="AC15" i="45"/>
  <c r="I18" i="45"/>
  <c r="AC16" i="45"/>
  <c r="AC17" i="45"/>
  <c r="L18" i="45"/>
  <c r="AD15" i="45"/>
  <c r="H18" i="45"/>
  <c r="X18" i="45"/>
  <c r="O18" i="45"/>
  <c r="F18" i="45"/>
  <c r="AD16" i="45"/>
  <c r="AA18" i="45"/>
  <c r="R18" i="45"/>
  <c r="U14" i="45"/>
  <c r="AD13" i="45"/>
  <c r="K14" i="45"/>
  <c r="W14" i="45"/>
  <c r="M14" i="45"/>
  <c r="O14" i="45"/>
  <c r="E14" i="45"/>
  <c r="AC11" i="45"/>
  <c r="AC12" i="45"/>
  <c r="J14" i="45"/>
  <c r="V14" i="45"/>
  <c r="AC13" i="45"/>
  <c r="L14" i="45"/>
  <c r="AD11" i="45"/>
  <c r="N14" i="45"/>
  <c r="P14" i="45"/>
  <c r="X14" i="45"/>
  <c r="Z14" i="45"/>
  <c r="AB14" i="45"/>
  <c r="F14" i="45"/>
  <c r="AG36" i="45"/>
  <c r="AG37" i="45" s="1"/>
  <c r="AG39" i="45"/>
  <c r="B13" i="22"/>
  <c r="B13" i="21"/>
  <c r="AC22" i="45" l="1"/>
  <c r="AD18" i="45"/>
  <c r="AD26" i="45"/>
  <c r="AD14" i="45"/>
  <c r="AD50" i="45"/>
  <c r="AC58" i="45"/>
  <c r="AD58" i="45"/>
  <c r="AD54" i="45"/>
  <c r="AC54" i="45"/>
  <c r="AC50" i="45"/>
  <c r="AD46" i="45"/>
  <c r="AC46" i="45"/>
  <c r="AD42" i="45"/>
  <c r="AC42" i="45"/>
  <c r="AC38" i="45"/>
  <c r="AD38" i="45"/>
  <c r="AD34" i="45"/>
  <c r="AC34" i="45"/>
  <c r="AC30" i="45"/>
  <c r="AD30" i="45"/>
  <c r="AC26" i="45"/>
  <c r="AD22" i="45"/>
  <c r="AC18" i="45"/>
  <c r="AC14" i="45"/>
  <c r="AG43" i="45"/>
  <c r="AG40" i="45"/>
  <c r="AG41" i="45" s="1"/>
  <c r="B55" i="18"/>
  <c r="B51" i="18"/>
  <c r="B47" i="18"/>
  <c r="B43" i="18"/>
  <c r="B39" i="18"/>
  <c r="B35" i="18"/>
  <c r="B31" i="18"/>
  <c r="B27" i="18"/>
  <c r="B23" i="18"/>
  <c r="B19" i="18"/>
  <c r="B15" i="18"/>
  <c r="B11" i="18"/>
  <c r="AD59" i="45" l="1"/>
  <c r="AG44" i="45"/>
  <c r="AG45" i="45" s="1"/>
  <c r="AG47" i="45"/>
  <c r="B13" i="20"/>
  <c r="A55" i="18"/>
  <c r="A51" i="18"/>
  <c r="A47" i="18"/>
  <c r="A43" i="18"/>
  <c r="A39" i="18"/>
  <c r="A35" i="18"/>
  <c r="A31" i="18"/>
  <c r="A27" i="18"/>
  <c r="A23" i="18"/>
  <c r="A19" i="18"/>
  <c r="A15" i="18"/>
  <c r="A11" i="18"/>
  <c r="D6" i="18"/>
  <c r="A55" i="17"/>
  <c r="A51" i="17"/>
  <c r="A47" i="17"/>
  <c r="A43" i="17"/>
  <c r="A39" i="17"/>
  <c r="A35" i="17"/>
  <c r="A31" i="17"/>
  <c r="A27" i="17"/>
  <c r="A23" i="17"/>
  <c r="A19" i="17"/>
  <c r="A15" i="17"/>
  <c r="A11" i="17"/>
  <c r="D6" i="17"/>
  <c r="A10" i="17" s="1"/>
  <c r="E27" i="20"/>
  <c r="AG51" i="45" l="1"/>
  <c r="AG48" i="45"/>
  <c r="AG49" i="45" s="1"/>
  <c r="F65" i="18"/>
  <c r="G65" i="18"/>
  <c r="H65" i="18"/>
  <c r="I65" i="18"/>
  <c r="J65" i="18"/>
  <c r="K65" i="18"/>
  <c r="L65" i="18"/>
  <c r="M65" i="18"/>
  <c r="N65" i="18"/>
  <c r="O65" i="18"/>
  <c r="P65" i="18"/>
  <c r="Q65" i="18"/>
  <c r="R65" i="18"/>
  <c r="S65" i="18"/>
  <c r="T65" i="18"/>
  <c r="U65" i="18"/>
  <c r="V65" i="18"/>
  <c r="W65" i="18"/>
  <c r="X65" i="18"/>
  <c r="Y65" i="18"/>
  <c r="Z65" i="18"/>
  <c r="AA65" i="18"/>
  <c r="AB65" i="18"/>
  <c r="F66" i="18"/>
  <c r="G66" i="18"/>
  <c r="H66" i="18"/>
  <c r="I66" i="18"/>
  <c r="J66" i="18"/>
  <c r="K66" i="18"/>
  <c r="L66" i="18"/>
  <c r="M66" i="18"/>
  <c r="N66" i="18"/>
  <c r="O66" i="18"/>
  <c r="P66" i="18"/>
  <c r="Q66" i="18"/>
  <c r="R66" i="18"/>
  <c r="S66" i="18"/>
  <c r="T66" i="18"/>
  <c r="U66" i="18"/>
  <c r="V66" i="18"/>
  <c r="W66" i="18"/>
  <c r="X66" i="18"/>
  <c r="Y66" i="18"/>
  <c r="Z66" i="18"/>
  <c r="AA66" i="18"/>
  <c r="AB66" i="18"/>
  <c r="E68" i="18"/>
  <c r="F68" i="18"/>
  <c r="G68" i="18"/>
  <c r="H68" i="18"/>
  <c r="I68" i="18"/>
  <c r="J68" i="18"/>
  <c r="K68" i="18"/>
  <c r="L68" i="18"/>
  <c r="M68" i="18"/>
  <c r="N68" i="18"/>
  <c r="O68" i="18"/>
  <c r="P68" i="18"/>
  <c r="Q68" i="18"/>
  <c r="R68" i="18"/>
  <c r="S68" i="18"/>
  <c r="T68" i="18"/>
  <c r="U68" i="18"/>
  <c r="V68" i="18"/>
  <c r="W68" i="18"/>
  <c r="X68" i="18"/>
  <c r="Y68" i="18"/>
  <c r="Z68" i="18"/>
  <c r="AA68" i="18"/>
  <c r="AB68" i="18"/>
  <c r="E69" i="18"/>
  <c r="F69" i="18"/>
  <c r="G69" i="18"/>
  <c r="H69" i="18"/>
  <c r="I69" i="18"/>
  <c r="J69" i="18"/>
  <c r="K69" i="18"/>
  <c r="L69" i="18"/>
  <c r="M69" i="18"/>
  <c r="N69" i="18"/>
  <c r="O69" i="18"/>
  <c r="P69" i="18"/>
  <c r="Q69" i="18"/>
  <c r="R69" i="18"/>
  <c r="S69" i="18"/>
  <c r="T69" i="18"/>
  <c r="U69" i="18"/>
  <c r="V69" i="18"/>
  <c r="W69" i="18"/>
  <c r="X69" i="18"/>
  <c r="Y69" i="18"/>
  <c r="Z69" i="18"/>
  <c r="AA69" i="18"/>
  <c r="AB69" i="18"/>
  <c r="E70" i="18"/>
  <c r="F70" i="18"/>
  <c r="G70" i="18"/>
  <c r="H70" i="18"/>
  <c r="I70" i="18"/>
  <c r="J70" i="18"/>
  <c r="K70" i="18"/>
  <c r="L70" i="18"/>
  <c r="M70" i="18"/>
  <c r="N70" i="18"/>
  <c r="O70" i="18"/>
  <c r="P70" i="18"/>
  <c r="Q70" i="18"/>
  <c r="R70" i="18"/>
  <c r="S70" i="18"/>
  <c r="T70" i="18"/>
  <c r="U70" i="18"/>
  <c r="V70" i="18"/>
  <c r="W70" i="18"/>
  <c r="X70" i="18"/>
  <c r="Y70" i="18"/>
  <c r="Z70" i="18"/>
  <c r="AA70" i="18"/>
  <c r="AB70" i="18"/>
  <c r="E72" i="18"/>
  <c r="F72" i="18"/>
  <c r="G72" i="18"/>
  <c r="H72" i="18"/>
  <c r="I72" i="18"/>
  <c r="J72" i="18"/>
  <c r="K72" i="18"/>
  <c r="L72" i="18"/>
  <c r="M72" i="18"/>
  <c r="N72" i="18"/>
  <c r="O72" i="18"/>
  <c r="P72" i="18"/>
  <c r="Q72" i="18"/>
  <c r="R72" i="18"/>
  <c r="S72" i="18"/>
  <c r="T72" i="18"/>
  <c r="U72" i="18"/>
  <c r="V72" i="18"/>
  <c r="W72" i="18"/>
  <c r="X72" i="18"/>
  <c r="Y72" i="18"/>
  <c r="Z72" i="18"/>
  <c r="AA72" i="18"/>
  <c r="AB72" i="18"/>
  <c r="E73" i="18"/>
  <c r="F73" i="18"/>
  <c r="G73" i="18"/>
  <c r="H73" i="18"/>
  <c r="I73" i="18"/>
  <c r="J73" i="18"/>
  <c r="K73" i="18"/>
  <c r="L73" i="18"/>
  <c r="M73" i="18"/>
  <c r="N73" i="18"/>
  <c r="O73" i="18"/>
  <c r="P73" i="18"/>
  <c r="Q73" i="18"/>
  <c r="R73" i="18"/>
  <c r="S73" i="18"/>
  <c r="T73" i="18"/>
  <c r="U73" i="18"/>
  <c r="V73" i="18"/>
  <c r="W73" i="18"/>
  <c r="X73" i="18"/>
  <c r="Y73" i="18"/>
  <c r="Z73" i="18"/>
  <c r="AA73" i="18"/>
  <c r="AB73" i="18"/>
  <c r="E74" i="18"/>
  <c r="F74" i="18"/>
  <c r="G74" i="18"/>
  <c r="H74" i="18"/>
  <c r="I74" i="18"/>
  <c r="J74" i="18"/>
  <c r="K74" i="18"/>
  <c r="L74" i="18"/>
  <c r="M74" i="18"/>
  <c r="N74" i="18"/>
  <c r="O74" i="18"/>
  <c r="P74" i="18"/>
  <c r="Q74" i="18"/>
  <c r="R74" i="18"/>
  <c r="S74" i="18"/>
  <c r="T74" i="18"/>
  <c r="U74" i="18"/>
  <c r="V74" i="18"/>
  <c r="W74" i="18"/>
  <c r="X74" i="18"/>
  <c r="Y74" i="18"/>
  <c r="Z74" i="18"/>
  <c r="AA74" i="18"/>
  <c r="AB74" i="18"/>
  <c r="E76" i="18"/>
  <c r="F76" i="18"/>
  <c r="G76" i="18"/>
  <c r="H76" i="18"/>
  <c r="I76" i="18"/>
  <c r="J76" i="18"/>
  <c r="K76" i="18"/>
  <c r="L76" i="18"/>
  <c r="M76" i="18"/>
  <c r="N76" i="18"/>
  <c r="O76" i="18"/>
  <c r="P76" i="18"/>
  <c r="Q76" i="18"/>
  <c r="R76" i="18"/>
  <c r="S76" i="18"/>
  <c r="T76" i="18"/>
  <c r="U76" i="18"/>
  <c r="V76" i="18"/>
  <c r="W76" i="18"/>
  <c r="X76" i="18"/>
  <c r="Y76" i="18"/>
  <c r="Z76" i="18"/>
  <c r="AA76" i="18"/>
  <c r="AB76" i="18"/>
  <c r="E77" i="18"/>
  <c r="F77" i="18"/>
  <c r="G77" i="18"/>
  <c r="H77" i="18"/>
  <c r="I77" i="18"/>
  <c r="J77" i="18"/>
  <c r="K77" i="18"/>
  <c r="L77" i="18"/>
  <c r="M77" i="18"/>
  <c r="N77" i="18"/>
  <c r="O77" i="18"/>
  <c r="P77" i="18"/>
  <c r="Q77" i="18"/>
  <c r="R77" i="18"/>
  <c r="S77" i="18"/>
  <c r="T77" i="18"/>
  <c r="U77" i="18"/>
  <c r="V77" i="18"/>
  <c r="W77" i="18"/>
  <c r="X77" i="18"/>
  <c r="Y77" i="18"/>
  <c r="Z77" i="18"/>
  <c r="AA77" i="18"/>
  <c r="AB77" i="18"/>
  <c r="E78" i="18"/>
  <c r="F78" i="18"/>
  <c r="G78" i="18"/>
  <c r="H78" i="18"/>
  <c r="I78" i="18"/>
  <c r="J78" i="18"/>
  <c r="K78" i="18"/>
  <c r="L78" i="18"/>
  <c r="M78" i="18"/>
  <c r="N78" i="18"/>
  <c r="O78" i="18"/>
  <c r="P78" i="18"/>
  <c r="Q78" i="18"/>
  <c r="R78" i="18"/>
  <c r="S78" i="18"/>
  <c r="T78" i="18"/>
  <c r="U78" i="18"/>
  <c r="V78" i="18"/>
  <c r="W78" i="18"/>
  <c r="X78" i="18"/>
  <c r="Y78" i="18"/>
  <c r="Z78" i="18"/>
  <c r="AA78" i="18"/>
  <c r="AB78" i="18"/>
  <c r="E80" i="18"/>
  <c r="F80" i="18"/>
  <c r="G80" i="18"/>
  <c r="H80" i="18"/>
  <c r="I80" i="18"/>
  <c r="J80" i="18"/>
  <c r="K80" i="18"/>
  <c r="L80" i="18"/>
  <c r="M80" i="18"/>
  <c r="N80" i="18"/>
  <c r="O80" i="18"/>
  <c r="P80" i="18"/>
  <c r="Q80" i="18"/>
  <c r="R80" i="18"/>
  <c r="S80" i="18"/>
  <c r="T80" i="18"/>
  <c r="U80" i="18"/>
  <c r="V80" i="18"/>
  <c r="W80" i="18"/>
  <c r="X80" i="18"/>
  <c r="Y80" i="18"/>
  <c r="Z80" i="18"/>
  <c r="AA80" i="18"/>
  <c r="AB80" i="18"/>
  <c r="E81" i="18"/>
  <c r="F81" i="18"/>
  <c r="G81" i="18"/>
  <c r="H81" i="18"/>
  <c r="I81" i="18"/>
  <c r="J81" i="18"/>
  <c r="K81" i="18"/>
  <c r="L81" i="18"/>
  <c r="M81" i="18"/>
  <c r="N81" i="18"/>
  <c r="O81" i="18"/>
  <c r="P81" i="18"/>
  <c r="Q81" i="18"/>
  <c r="R81" i="18"/>
  <c r="S81" i="18"/>
  <c r="T81" i="18"/>
  <c r="U81" i="18"/>
  <c r="V81" i="18"/>
  <c r="W81" i="18"/>
  <c r="X81" i="18"/>
  <c r="Y81" i="18"/>
  <c r="Z81" i="18"/>
  <c r="AA81" i="18"/>
  <c r="AB81" i="18"/>
  <c r="E82" i="18"/>
  <c r="F82" i="18"/>
  <c r="G82" i="18"/>
  <c r="H82" i="18"/>
  <c r="I82" i="18"/>
  <c r="J82" i="18"/>
  <c r="K82" i="18"/>
  <c r="L82" i="18"/>
  <c r="M82" i="18"/>
  <c r="N82" i="18"/>
  <c r="O82" i="18"/>
  <c r="P82" i="18"/>
  <c r="Q82" i="18"/>
  <c r="R82" i="18"/>
  <c r="S82" i="18"/>
  <c r="T82" i="18"/>
  <c r="U82" i="18"/>
  <c r="V82" i="18"/>
  <c r="W82" i="18"/>
  <c r="X82" i="18"/>
  <c r="Y82" i="18"/>
  <c r="Z82" i="18"/>
  <c r="AA82" i="18"/>
  <c r="AB82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E85" i="18"/>
  <c r="F85" i="18"/>
  <c r="G85" i="18"/>
  <c r="H85" i="18"/>
  <c r="I85" i="18"/>
  <c r="J85" i="18"/>
  <c r="K85" i="18"/>
  <c r="L85" i="18"/>
  <c r="M85" i="18"/>
  <c r="N85" i="18"/>
  <c r="O85" i="18"/>
  <c r="P85" i="18"/>
  <c r="Q85" i="18"/>
  <c r="R85" i="18"/>
  <c r="S85" i="18"/>
  <c r="T85" i="18"/>
  <c r="U85" i="18"/>
  <c r="V85" i="18"/>
  <c r="W85" i="18"/>
  <c r="X85" i="18"/>
  <c r="Y85" i="18"/>
  <c r="Z85" i="18"/>
  <c r="AA85" i="18"/>
  <c r="AB85" i="18"/>
  <c r="E86" i="18"/>
  <c r="F86" i="18"/>
  <c r="G86" i="18"/>
  <c r="H86" i="18"/>
  <c r="I86" i="18"/>
  <c r="J86" i="18"/>
  <c r="K86" i="18"/>
  <c r="L86" i="18"/>
  <c r="M86" i="18"/>
  <c r="N86" i="18"/>
  <c r="O86" i="18"/>
  <c r="P86" i="18"/>
  <c r="Q86" i="18"/>
  <c r="R86" i="18"/>
  <c r="S86" i="18"/>
  <c r="T86" i="18"/>
  <c r="U86" i="18"/>
  <c r="V86" i="18"/>
  <c r="W86" i="18"/>
  <c r="X86" i="18"/>
  <c r="Y86" i="18"/>
  <c r="Z86" i="18"/>
  <c r="AA86" i="18"/>
  <c r="AB86" i="18"/>
  <c r="E88" i="18"/>
  <c r="F88" i="18"/>
  <c r="G88" i="18"/>
  <c r="H88" i="18"/>
  <c r="I88" i="18"/>
  <c r="J88" i="18"/>
  <c r="K88" i="18"/>
  <c r="L88" i="18"/>
  <c r="M88" i="18"/>
  <c r="N88" i="18"/>
  <c r="O88" i="18"/>
  <c r="P88" i="18"/>
  <c r="Q88" i="18"/>
  <c r="R88" i="18"/>
  <c r="S88" i="18"/>
  <c r="T88" i="18"/>
  <c r="U88" i="18"/>
  <c r="V88" i="18"/>
  <c r="W88" i="18"/>
  <c r="X88" i="18"/>
  <c r="Y88" i="18"/>
  <c r="Z88" i="18"/>
  <c r="AA88" i="18"/>
  <c r="AB88" i="18"/>
  <c r="E89" i="18"/>
  <c r="F89" i="18"/>
  <c r="G89" i="18"/>
  <c r="H89" i="18"/>
  <c r="I89" i="18"/>
  <c r="J89" i="18"/>
  <c r="K89" i="18"/>
  <c r="L89" i="18"/>
  <c r="M89" i="18"/>
  <c r="N89" i="18"/>
  <c r="O89" i="18"/>
  <c r="P89" i="18"/>
  <c r="Q89" i="18"/>
  <c r="R89" i="18"/>
  <c r="S89" i="18"/>
  <c r="T89" i="18"/>
  <c r="U89" i="18"/>
  <c r="V89" i="18"/>
  <c r="W89" i="18"/>
  <c r="X89" i="18"/>
  <c r="Y89" i="18"/>
  <c r="Z89" i="18"/>
  <c r="AA89" i="18"/>
  <c r="AB89" i="18"/>
  <c r="E90" i="18"/>
  <c r="F90" i="18"/>
  <c r="G90" i="18"/>
  <c r="H90" i="18"/>
  <c r="I90" i="18"/>
  <c r="J90" i="18"/>
  <c r="K90" i="18"/>
  <c r="L90" i="18"/>
  <c r="M90" i="18"/>
  <c r="N90" i="18"/>
  <c r="O90" i="18"/>
  <c r="P90" i="18"/>
  <c r="Q90" i="18"/>
  <c r="R90" i="18"/>
  <c r="S90" i="18"/>
  <c r="T90" i="18"/>
  <c r="U90" i="18"/>
  <c r="V90" i="18"/>
  <c r="W90" i="18"/>
  <c r="X90" i="18"/>
  <c r="Y90" i="18"/>
  <c r="Z90" i="18"/>
  <c r="AA90" i="18"/>
  <c r="AB90" i="18"/>
  <c r="E92" i="18"/>
  <c r="F92" i="18"/>
  <c r="G92" i="18"/>
  <c r="H92" i="18"/>
  <c r="I92" i="18"/>
  <c r="J92" i="18"/>
  <c r="K92" i="18"/>
  <c r="L92" i="18"/>
  <c r="M92" i="18"/>
  <c r="N92" i="18"/>
  <c r="O92" i="18"/>
  <c r="P92" i="18"/>
  <c r="Q92" i="18"/>
  <c r="R92" i="18"/>
  <c r="S92" i="18"/>
  <c r="T92" i="18"/>
  <c r="U92" i="18"/>
  <c r="V92" i="18"/>
  <c r="W92" i="18"/>
  <c r="X92" i="18"/>
  <c r="Y92" i="18"/>
  <c r="Z92" i="18"/>
  <c r="AA92" i="18"/>
  <c r="AB92" i="18"/>
  <c r="E93" i="18"/>
  <c r="F93" i="18"/>
  <c r="G93" i="18"/>
  <c r="H93" i="18"/>
  <c r="I93" i="18"/>
  <c r="J93" i="18"/>
  <c r="K93" i="18"/>
  <c r="L93" i="18"/>
  <c r="M93" i="18"/>
  <c r="N93" i="18"/>
  <c r="O93" i="18"/>
  <c r="P93" i="18"/>
  <c r="Q93" i="18"/>
  <c r="R93" i="18"/>
  <c r="S93" i="18"/>
  <c r="T93" i="18"/>
  <c r="U93" i="18"/>
  <c r="V93" i="18"/>
  <c r="W93" i="18"/>
  <c r="X93" i="18"/>
  <c r="Y93" i="18"/>
  <c r="Z93" i="18"/>
  <c r="AA93" i="18"/>
  <c r="AB93" i="18"/>
  <c r="E94" i="18"/>
  <c r="F94" i="18"/>
  <c r="G94" i="18"/>
  <c r="H94" i="18"/>
  <c r="I94" i="18"/>
  <c r="J94" i="18"/>
  <c r="K94" i="18"/>
  <c r="L94" i="18"/>
  <c r="M94" i="18"/>
  <c r="N94" i="18"/>
  <c r="O94" i="18"/>
  <c r="P94" i="18"/>
  <c r="Q94" i="18"/>
  <c r="R94" i="18"/>
  <c r="S94" i="18"/>
  <c r="T94" i="18"/>
  <c r="U94" i="18"/>
  <c r="V94" i="18"/>
  <c r="W94" i="18"/>
  <c r="X94" i="18"/>
  <c r="Y94" i="18"/>
  <c r="Z94" i="18"/>
  <c r="AA94" i="18"/>
  <c r="AB94" i="18"/>
  <c r="E96" i="18"/>
  <c r="F96" i="18"/>
  <c r="G96" i="18"/>
  <c r="H96" i="18"/>
  <c r="I96" i="18"/>
  <c r="J96" i="18"/>
  <c r="K96" i="18"/>
  <c r="L96" i="18"/>
  <c r="M96" i="18"/>
  <c r="N96" i="18"/>
  <c r="O96" i="18"/>
  <c r="P96" i="18"/>
  <c r="Q96" i="18"/>
  <c r="R96" i="18"/>
  <c r="S96" i="18"/>
  <c r="T96" i="18"/>
  <c r="U96" i="18"/>
  <c r="V96" i="18"/>
  <c r="W96" i="18"/>
  <c r="X96" i="18"/>
  <c r="Y96" i="18"/>
  <c r="Z96" i="18"/>
  <c r="AA96" i="18"/>
  <c r="AB96" i="18"/>
  <c r="E97" i="18"/>
  <c r="F97" i="18"/>
  <c r="G97" i="18"/>
  <c r="H97" i="18"/>
  <c r="I97" i="18"/>
  <c r="J97" i="18"/>
  <c r="K97" i="18"/>
  <c r="L97" i="18"/>
  <c r="M97" i="18"/>
  <c r="N97" i="18"/>
  <c r="O97" i="18"/>
  <c r="P97" i="18"/>
  <c r="Q97" i="18"/>
  <c r="R97" i="18"/>
  <c r="S97" i="18"/>
  <c r="T97" i="18"/>
  <c r="U97" i="18"/>
  <c r="V97" i="18"/>
  <c r="W97" i="18"/>
  <c r="X97" i="18"/>
  <c r="Y97" i="18"/>
  <c r="Z97" i="18"/>
  <c r="AA97" i="18"/>
  <c r="AB97" i="18"/>
  <c r="E98" i="18"/>
  <c r="F98" i="18"/>
  <c r="G98" i="18"/>
  <c r="H98" i="18"/>
  <c r="I98" i="18"/>
  <c r="J98" i="18"/>
  <c r="K98" i="18"/>
  <c r="L98" i="18"/>
  <c r="M98" i="18"/>
  <c r="N98" i="18"/>
  <c r="O98" i="18"/>
  <c r="P98" i="18"/>
  <c r="Q98" i="18"/>
  <c r="R98" i="18"/>
  <c r="S98" i="18"/>
  <c r="T98" i="18"/>
  <c r="U98" i="18"/>
  <c r="V98" i="18"/>
  <c r="W98" i="18"/>
  <c r="X98" i="18"/>
  <c r="Y98" i="18"/>
  <c r="Z98" i="18"/>
  <c r="AA98" i="18"/>
  <c r="AB98" i="18"/>
  <c r="E100" i="18"/>
  <c r="F100" i="18"/>
  <c r="G100" i="18"/>
  <c r="H100" i="18"/>
  <c r="I100" i="18"/>
  <c r="J100" i="18"/>
  <c r="K100" i="18"/>
  <c r="L100" i="18"/>
  <c r="M100" i="18"/>
  <c r="N100" i="18"/>
  <c r="O100" i="18"/>
  <c r="P100" i="18"/>
  <c r="Q100" i="18"/>
  <c r="R100" i="18"/>
  <c r="S100" i="18"/>
  <c r="T100" i="18"/>
  <c r="U100" i="18"/>
  <c r="V100" i="18"/>
  <c r="W100" i="18"/>
  <c r="X100" i="18"/>
  <c r="Y100" i="18"/>
  <c r="Z100" i="18"/>
  <c r="AA100" i="18"/>
  <c r="AB100" i="18"/>
  <c r="E101" i="18"/>
  <c r="F101" i="18"/>
  <c r="G101" i="18"/>
  <c r="H101" i="18"/>
  <c r="I101" i="18"/>
  <c r="J101" i="18"/>
  <c r="K101" i="18"/>
  <c r="L101" i="18"/>
  <c r="M101" i="18"/>
  <c r="N101" i="18"/>
  <c r="O101" i="18"/>
  <c r="P101" i="18"/>
  <c r="Q101" i="18"/>
  <c r="R101" i="18"/>
  <c r="S101" i="18"/>
  <c r="T101" i="18"/>
  <c r="U101" i="18"/>
  <c r="V101" i="18"/>
  <c r="W101" i="18"/>
  <c r="X101" i="18"/>
  <c r="Y101" i="18"/>
  <c r="Z101" i="18"/>
  <c r="AA101" i="18"/>
  <c r="AB101" i="18"/>
  <c r="E102" i="18"/>
  <c r="F102" i="18"/>
  <c r="G102" i="18"/>
  <c r="H102" i="18"/>
  <c r="I102" i="18"/>
  <c r="J102" i="18"/>
  <c r="K102" i="18"/>
  <c r="L102" i="18"/>
  <c r="M102" i="18"/>
  <c r="N102" i="18"/>
  <c r="O102" i="18"/>
  <c r="P102" i="18"/>
  <c r="Q102" i="18"/>
  <c r="R102" i="18"/>
  <c r="S102" i="18"/>
  <c r="T102" i="18"/>
  <c r="U102" i="18"/>
  <c r="V102" i="18"/>
  <c r="W102" i="18"/>
  <c r="X102" i="18"/>
  <c r="Y102" i="18"/>
  <c r="Z102" i="18"/>
  <c r="AA102" i="18"/>
  <c r="AB102" i="18"/>
  <c r="E104" i="18"/>
  <c r="F104" i="18"/>
  <c r="G104" i="18"/>
  <c r="H104" i="18"/>
  <c r="I104" i="18"/>
  <c r="J104" i="18"/>
  <c r="K104" i="18"/>
  <c r="L104" i="18"/>
  <c r="M104" i="18"/>
  <c r="N104" i="18"/>
  <c r="O104" i="18"/>
  <c r="P104" i="18"/>
  <c r="Q104" i="18"/>
  <c r="R104" i="18"/>
  <c r="S104" i="18"/>
  <c r="T104" i="18"/>
  <c r="U104" i="18"/>
  <c r="V104" i="18"/>
  <c r="W104" i="18"/>
  <c r="X104" i="18"/>
  <c r="Y104" i="18"/>
  <c r="Z104" i="18"/>
  <c r="AA104" i="18"/>
  <c r="AB104" i="18"/>
  <c r="E105" i="18"/>
  <c r="F105" i="18"/>
  <c r="G105" i="18"/>
  <c r="H105" i="18"/>
  <c r="I105" i="18"/>
  <c r="J105" i="18"/>
  <c r="K105" i="18"/>
  <c r="L105" i="18"/>
  <c r="M105" i="18"/>
  <c r="N105" i="18"/>
  <c r="O105" i="18"/>
  <c r="P105" i="18"/>
  <c r="Q105" i="18"/>
  <c r="R105" i="18"/>
  <c r="S105" i="18"/>
  <c r="T105" i="18"/>
  <c r="U105" i="18"/>
  <c r="V105" i="18"/>
  <c r="W105" i="18"/>
  <c r="X105" i="18"/>
  <c r="Y105" i="18"/>
  <c r="Z105" i="18"/>
  <c r="AA105" i="18"/>
  <c r="AB105" i="18"/>
  <c r="E106" i="18"/>
  <c r="F106" i="18"/>
  <c r="G106" i="18"/>
  <c r="H106" i="18"/>
  <c r="I106" i="18"/>
  <c r="J106" i="18"/>
  <c r="K106" i="18"/>
  <c r="L106" i="18"/>
  <c r="M106" i="18"/>
  <c r="N106" i="18"/>
  <c r="O106" i="18"/>
  <c r="P106" i="18"/>
  <c r="Q106" i="18"/>
  <c r="R106" i="18"/>
  <c r="S106" i="18"/>
  <c r="T106" i="18"/>
  <c r="U106" i="18"/>
  <c r="V106" i="18"/>
  <c r="W106" i="18"/>
  <c r="X106" i="18"/>
  <c r="Y106" i="18"/>
  <c r="Z106" i="18"/>
  <c r="AA106" i="18"/>
  <c r="AB106" i="18"/>
  <c r="E108" i="18"/>
  <c r="F108" i="18"/>
  <c r="G108" i="18"/>
  <c r="H108" i="18"/>
  <c r="I108" i="18"/>
  <c r="J108" i="18"/>
  <c r="K108" i="18"/>
  <c r="L108" i="18"/>
  <c r="M108" i="18"/>
  <c r="N108" i="18"/>
  <c r="O108" i="18"/>
  <c r="P108" i="18"/>
  <c r="Q108" i="18"/>
  <c r="R108" i="18"/>
  <c r="S108" i="18"/>
  <c r="T108" i="18"/>
  <c r="U108" i="18"/>
  <c r="V108" i="18"/>
  <c r="W108" i="18"/>
  <c r="X108" i="18"/>
  <c r="Y108" i="18"/>
  <c r="Z108" i="18"/>
  <c r="AA108" i="18"/>
  <c r="AB108" i="18"/>
  <c r="E109" i="18"/>
  <c r="F109" i="18"/>
  <c r="G109" i="18"/>
  <c r="H109" i="18"/>
  <c r="I109" i="18"/>
  <c r="J109" i="18"/>
  <c r="K109" i="18"/>
  <c r="L109" i="18"/>
  <c r="M109" i="18"/>
  <c r="N109" i="18"/>
  <c r="O109" i="18"/>
  <c r="P109" i="18"/>
  <c r="Q109" i="18"/>
  <c r="R109" i="18"/>
  <c r="S109" i="18"/>
  <c r="T109" i="18"/>
  <c r="U109" i="18"/>
  <c r="V109" i="18"/>
  <c r="W109" i="18"/>
  <c r="X109" i="18"/>
  <c r="Y109" i="18"/>
  <c r="Z109" i="18"/>
  <c r="AA109" i="18"/>
  <c r="AB109" i="18"/>
  <c r="E110" i="18"/>
  <c r="F110" i="18"/>
  <c r="G110" i="18"/>
  <c r="H110" i="18"/>
  <c r="I110" i="18"/>
  <c r="J110" i="18"/>
  <c r="K110" i="18"/>
  <c r="L110" i="18"/>
  <c r="M110" i="18"/>
  <c r="N110" i="18"/>
  <c r="O110" i="18"/>
  <c r="P110" i="18"/>
  <c r="Q110" i="18"/>
  <c r="R110" i="18"/>
  <c r="S110" i="18"/>
  <c r="T110" i="18"/>
  <c r="U110" i="18"/>
  <c r="V110" i="18"/>
  <c r="W110" i="18"/>
  <c r="X110" i="18"/>
  <c r="Y110" i="18"/>
  <c r="Z110" i="18"/>
  <c r="AA110" i="18"/>
  <c r="AB110" i="18"/>
  <c r="F64" i="18"/>
  <c r="G64" i="18"/>
  <c r="H64" i="18"/>
  <c r="I64" i="18"/>
  <c r="J64" i="18"/>
  <c r="K64" i="18"/>
  <c r="L64" i="18"/>
  <c r="M64" i="18"/>
  <c r="N64" i="18"/>
  <c r="O64" i="18"/>
  <c r="P64" i="18"/>
  <c r="Q64" i="18"/>
  <c r="R64" i="18"/>
  <c r="S64" i="18"/>
  <c r="T64" i="18"/>
  <c r="U64" i="18"/>
  <c r="V64" i="18"/>
  <c r="W64" i="18"/>
  <c r="X64" i="18"/>
  <c r="Y64" i="18"/>
  <c r="Z64" i="18"/>
  <c r="AA64" i="18"/>
  <c r="AB64" i="18"/>
  <c r="E65" i="17"/>
  <c r="F65" i="17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AB65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AB68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E72" i="17"/>
  <c r="F72" i="17"/>
  <c r="G72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AB72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AB73" i="17"/>
  <c r="E74" i="17"/>
  <c r="F74" i="17"/>
  <c r="G74" i="17"/>
  <c r="H74" i="17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AB74" i="17"/>
  <c r="E76" i="17"/>
  <c r="F76" i="17"/>
  <c r="G76" i="17"/>
  <c r="H76" i="17"/>
  <c r="I76" i="17"/>
  <c r="J76" i="17"/>
  <c r="K76" i="17"/>
  <c r="L76" i="17"/>
  <c r="M76" i="17"/>
  <c r="N76" i="17"/>
  <c r="O76" i="17"/>
  <c r="P76" i="17"/>
  <c r="Q76" i="17"/>
  <c r="R76" i="17"/>
  <c r="S76" i="17"/>
  <c r="T76" i="17"/>
  <c r="U76" i="17"/>
  <c r="V76" i="17"/>
  <c r="W76" i="17"/>
  <c r="X76" i="17"/>
  <c r="Y76" i="17"/>
  <c r="Z76" i="17"/>
  <c r="AA76" i="17"/>
  <c r="AB76" i="17"/>
  <c r="E77" i="17"/>
  <c r="F77" i="17"/>
  <c r="G77" i="17"/>
  <c r="H77" i="17"/>
  <c r="I77" i="17"/>
  <c r="J77" i="17"/>
  <c r="K77" i="17"/>
  <c r="L77" i="17"/>
  <c r="M77" i="17"/>
  <c r="N77" i="17"/>
  <c r="O77" i="17"/>
  <c r="P77" i="17"/>
  <c r="Q77" i="17"/>
  <c r="R77" i="17"/>
  <c r="S77" i="17"/>
  <c r="T77" i="17"/>
  <c r="U77" i="17"/>
  <c r="V77" i="17"/>
  <c r="W77" i="17"/>
  <c r="X77" i="17"/>
  <c r="Y77" i="17"/>
  <c r="Z77" i="17"/>
  <c r="AA77" i="17"/>
  <c r="AB77" i="17"/>
  <c r="E78" i="17"/>
  <c r="F78" i="17"/>
  <c r="G78" i="17"/>
  <c r="H78" i="17"/>
  <c r="I78" i="17"/>
  <c r="J78" i="17"/>
  <c r="K78" i="17"/>
  <c r="L78" i="17"/>
  <c r="M78" i="17"/>
  <c r="N78" i="17"/>
  <c r="O78" i="17"/>
  <c r="P78" i="17"/>
  <c r="Q78" i="17"/>
  <c r="R78" i="17"/>
  <c r="S78" i="17"/>
  <c r="T78" i="17"/>
  <c r="U78" i="17"/>
  <c r="V78" i="17"/>
  <c r="W78" i="17"/>
  <c r="X78" i="17"/>
  <c r="Y78" i="17"/>
  <c r="Z78" i="17"/>
  <c r="AA78" i="17"/>
  <c r="AB78" i="17"/>
  <c r="E80" i="17"/>
  <c r="F80" i="17"/>
  <c r="G80" i="17"/>
  <c r="H80" i="17"/>
  <c r="I80" i="17"/>
  <c r="J80" i="17"/>
  <c r="K80" i="17"/>
  <c r="L80" i="17"/>
  <c r="M80" i="17"/>
  <c r="N80" i="17"/>
  <c r="O80" i="17"/>
  <c r="P80" i="17"/>
  <c r="Q80" i="17"/>
  <c r="R80" i="17"/>
  <c r="S80" i="17"/>
  <c r="T80" i="17"/>
  <c r="U80" i="17"/>
  <c r="V80" i="17"/>
  <c r="W80" i="17"/>
  <c r="X80" i="17"/>
  <c r="Y80" i="17"/>
  <c r="Z80" i="17"/>
  <c r="AA80" i="17"/>
  <c r="AB80" i="17"/>
  <c r="E81" i="17"/>
  <c r="F81" i="17"/>
  <c r="G81" i="17"/>
  <c r="H81" i="17"/>
  <c r="I81" i="17"/>
  <c r="J81" i="17"/>
  <c r="K81" i="17"/>
  <c r="L81" i="17"/>
  <c r="M81" i="17"/>
  <c r="N81" i="17"/>
  <c r="O81" i="17"/>
  <c r="P81" i="17"/>
  <c r="Q81" i="17"/>
  <c r="R81" i="17"/>
  <c r="S81" i="17"/>
  <c r="T81" i="17"/>
  <c r="U81" i="17"/>
  <c r="V81" i="17"/>
  <c r="W81" i="17"/>
  <c r="X81" i="17"/>
  <c r="Y81" i="17"/>
  <c r="Z81" i="17"/>
  <c r="AA81" i="17"/>
  <c r="AB81" i="17"/>
  <c r="E82" i="17"/>
  <c r="F82" i="17"/>
  <c r="G82" i="17"/>
  <c r="H82" i="17"/>
  <c r="I82" i="17"/>
  <c r="J82" i="17"/>
  <c r="K82" i="17"/>
  <c r="L82" i="17"/>
  <c r="M82" i="17"/>
  <c r="N82" i="17"/>
  <c r="O82" i="17"/>
  <c r="P82" i="17"/>
  <c r="Q82" i="17"/>
  <c r="R82" i="17"/>
  <c r="S82" i="17"/>
  <c r="T82" i="17"/>
  <c r="U82" i="17"/>
  <c r="V82" i="17"/>
  <c r="W82" i="17"/>
  <c r="X82" i="17"/>
  <c r="Y82" i="17"/>
  <c r="Z82" i="17"/>
  <c r="AA82" i="17"/>
  <c r="AB82" i="17"/>
  <c r="E84" i="17"/>
  <c r="F84" i="17"/>
  <c r="G84" i="17"/>
  <c r="H84" i="17"/>
  <c r="I84" i="17"/>
  <c r="J84" i="17"/>
  <c r="K84" i="17"/>
  <c r="L84" i="17"/>
  <c r="M84" i="17"/>
  <c r="N84" i="17"/>
  <c r="O84" i="17"/>
  <c r="P84" i="17"/>
  <c r="Q84" i="17"/>
  <c r="R84" i="17"/>
  <c r="S84" i="17"/>
  <c r="T84" i="17"/>
  <c r="U84" i="17"/>
  <c r="V84" i="17"/>
  <c r="W84" i="17"/>
  <c r="X84" i="17"/>
  <c r="Y84" i="17"/>
  <c r="Z84" i="17"/>
  <c r="AA84" i="17"/>
  <c r="AB84" i="17"/>
  <c r="E85" i="17"/>
  <c r="F85" i="17"/>
  <c r="G85" i="17"/>
  <c r="H85" i="17"/>
  <c r="I85" i="17"/>
  <c r="J85" i="17"/>
  <c r="K85" i="17"/>
  <c r="L85" i="17"/>
  <c r="M85" i="17"/>
  <c r="N85" i="17"/>
  <c r="O85" i="17"/>
  <c r="P85" i="17"/>
  <c r="Q85" i="17"/>
  <c r="R85" i="17"/>
  <c r="S85" i="17"/>
  <c r="T85" i="17"/>
  <c r="U85" i="17"/>
  <c r="V85" i="17"/>
  <c r="W85" i="17"/>
  <c r="X85" i="17"/>
  <c r="Y85" i="17"/>
  <c r="Z85" i="17"/>
  <c r="AA85" i="17"/>
  <c r="AB85" i="17"/>
  <c r="E86" i="17"/>
  <c r="F86" i="17"/>
  <c r="G86" i="17"/>
  <c r="H86" i="17"/>
  <c r="I86" i="17"/>
  <c r="J86" i="17"/>
  <c r="K86" i="17"/>
  <c r="L86" i="17"/>
  <c r="M86" i="17"/>
  <c r="N86" i="17"/>
  <c r="O86" i="17"/>
  <c r="P86" i="17"/>
  <c r="Q86" i="17"/>
  <c r="R86" i="17"/>
  <c r="S86" i="17"/>
  <c r="T86" i="17"/>
  <c r="U86" i="17"/>
  <c r="V86" i="17"/>
  <c r="W86" i="17"/>
  <c r="X86" i="17"/>
  <c r="Y86" i="17"/>
  <c r="Z86" i="17"/>
  <c r="AA86" i="17"/>
  <c r="AB86" i="17"/>
  <c r="E88" i="17"/>
  <c r="F88" i="17"/>
  <c r="G88" i="17"/>
  <c r="H88" i="17"/>
  <c r="I88" i="17"/>
  <c r="J88" i="17"/>
  <c r="K88" i="17"/>
  <c r="L88" i="17"/>
  <c r="M88" i="17"/>
  <c r="N88" i="17"/>
  <c r="O88" i="17"/>
  <c r="P88" i="17"/>
  <c r="Q88" i="17"/>
  <c r="R88" i="17"/>
  <c r="S88" i="17"/>
  <c r="T88" i="17"/>
  <c r="U88" i="17"/>
  <c r="V88" i="17"/>
  <c r="W88" i="17"/>
  <c r="X88" i="17"/>
  <c r="Y88" i="17"/>
  <c r="Z88" i="17"/>
  <c r="AA88" i="17"/>
  <c r="AB88" i="17"/>
  <c r="E89" i="17"/>
  <c r="F89" i="17"/>
  <c r="G89" i="17"/>
  <c r="H89" i="17"/>
  <c r="I89" i="17"/>
  <c r="J89" i="17"/>
  <c r="K89" i="17"/>
  <c r="L89" i="17"/>
  <c r="M89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AB89" i="17"/>
  <c r="E90" i="17"/>
  <c r="F90" i="17"/>
  <c r="G90" i="17"/>
  <c r="H90" i="17"/>
  <c r="I90" i="17"/>
  <c r="J90" i="17"/>
  <c r="K90" i="17"/>
  <c r="L90" i="17"/>
  <c r="M90" i="17"/>
  <c r="N90" i="17"/>
  <c r="O90" i="17"/>
  <c r="P90" i="17"/>
  <c r="Q90" i="17"/>
  <c r="R90" i="17"/>
  <c r="S90" i="17"/>
  <c r="T90" i="17"/>
  <c r="U90" i="17"/>
  <c r="V90" i="17"/>
  <c r="W90" i="17"/>
  <c r="X90" i="17"/>
  <c r="Y90" i="17"/>
  <c r="Z90" i="17"/>
  <c r="AA90" i="17"/>
  <c r="AB90" i="17"/>
  <c r="E92" i="17"/>
  <c r="F92" i="17"/>
  <c r="G92" i="17"/>
  <c r="H92" i="17"/>
  <c r="I92" i="17"/>
  <c r="J92" i="17"/>
  <c r="K92" i="17"/>
  <c r="L92" i="17"/>
  <c r="M92" i="17"/>
  <c r="N92" i="17"/>
  <c r="O92" i="17"/>
  <c r="P92" i="17"/>
  <c r="Q92" i="17"/>
  <c r="R92" i="17"/>
  <c r="S92" i="17"/>
  <c r="T92" i="17"/>
  <c r="U92" i="17"/>
  <c r="V92" i="17"/>
  <c r="W92" i="17"/>
  <c r="X92" i="17"/>
  <c r="Y92" i="17"/>
  <c r="Z92" i="17"/>
  <c r="AA92" i="17"/>
  <c r="AB92" i="17"/>
  <c r="E93" i="17"/>
  <c r="F93" i="17"/>
  <c r="G93" i="17"/>
  <c r="H93" i="17"/>
  <c r="I93" i="17"/>
  <c r="J93" i="17"/>
  <c r="K93" i="17"/>
  <c r="L93" i="17"/>
  <c r="M93" i="17"/>
  <c r="N93" i="17"/>
  <c r="O93" i="17"/>
  <c r="P93" i="17"/>
  <c r="Q93" i="17"/>
  <c r="R93" i="17"/>
  <c r="S93" i="17"/>
  <c r="T93" i="17"/>
  <c r="U93" i="17"/>
  <c r="V93" i="17"/>
  <c r="W93" i="17"/>
  <c r="X93" i="17"/>
  <c r="Y93" i="17"/>
  <c r="Z93" i="17"/>
  <c r="AA93" i="17"/>
  <c r="AB93" i="17"/>
  <c r="E94" i="17"/>
  <c r="F94" i="17"/>
  <c r="G94" i="17"/>
  <c r="H94" i="17"/>
  <c r="I94" i="17"/>
  <c r="J94" i="17"/>
  <c r="K94" i="17"/>
  <c r="L94" i="17"/>
  <c r="M94" i="17"/>
  <c r="N94" i="17"/>
  <c r="O94" i="17"/>
  <c r="P94" i="17"/>
  <c r="Q94" i="17"/>
  <c r="R94" i="17"/>
  <c r="S94" i="17"/>
  <c r="T94" i="17"/>
  <c r="U94" i="17"/>
  <c r="V94" i="17"/>
  <c r="W94" i="17"/>
  <c r="X94" i="17"/>
  <c r="Y94" i="17"/>
  <c r="Z94" i="17"/>
  <c r="AA94" i="17"/>
  <c r="AB94" i="17"/>
  <c r="E96" i="17"/>
  <c r="F96" i="17"/>
  <c r="G96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AB96" i="17"/>
  <c r="E97" i="17"/>
  <c r="F97" i="17"/>
  <c r="G97" i="17"/>
  <c r="H97" i="17"/>
  <c r="I97" i="17"/>
  <c r="J97" i="17"/>
  <c r="K97" i="17"/>
  <c r="L97" i="17"/>
  <c r="M97" i="17"/>
  <c r="N97" i="17"/>
  <c r="O97" i="17"/>
  <c r="P97" i="17"/>
  <c r="Q97" i="17"/>
  <c r="R97" i="17"/>
  <c r="S97" i="17"/>
  <c r="T97" i="17"/>
  <c r="U97" i="17"/>
  <c r="V97" i="17"/>
  <c r="W97" i="17"/>
  <c r="X97" i="17"/>
  <c r="Y97" i="17"/>
  <c r="Z97" i="17"/>
  <c r="AA97" i="17"/>
  <c r="AB97" i="17"/>
  <c r="E98" i="17"/>
  <c r="F98" i="17"/>
  <c r="G98" i="17"/>
  <c r="H98" i="17"/>
  <c r="I98" i="17"/>
  <c r="J98" i="17"/>
  <c r="K98" i="17"/>
  <c r="L98" i="17"/>
  <c r="M98" i="17"/>
  <c r="N98" i="17"/>
  <c r="O98" i="17"/>
  <c r="P98" i="17"/>
  <c r="Q98" i="17"/>
  <c r="R98" i="17"/>
  <c r="S98" i="17"/>
  <c r="T98" i="17"/>
  <c r="U98" i="17"/>
  <c r="V98" i="17"/>
  <c r="W98" i="17"/>
  <c r="X98" i="17"/>
  <c r="Y98" i="17"/>
  <c r="Z98" i="17"/>
  <c r="AA98" i="17"/>
  <c r="AB98" i="17"/>
  <c r="E100" i="17"/>
  <c r="F100" i="17"/>
  <c r="G100" i="17"/>
  <c r="H100" i="17"/>
  <c r="I100" i="17"/>
  <c r="J100" i="17"/>
  <c r="K100" i="17"/>
  <c r="L100" i="17"/>
  <c r="M100" i="17"/>
  <c r="N100" i="17"/>
  <c r="O100" i="17"/>
  <c r="P100" i="17"/>
  <c r="Q100" i="17"/>
  <c r="R100" i="17"/>
  <c r="S100" i="17"/>
  <c r="T100" i="17"/>
  <c r="U100" i="17"/>
  <c r="V100" i="17"/>
  <c r="W100" i="17"/>
  <c r="X100" i="17"/>
  <c r="Y100" i="17"/>
  <c r="Z100" i="17"/>
  <c r="AA100" i="17"/>
  <c r="AB100" i="17"/>
  <c r="E101" i="17"/>
  <c r="F101" i="17"/>
  <c r="G101" i="17"/>
  <c r="H101" i="17"/>
  <c r="I101" i="17"/>
  <c r="J101" i="17"/>
  <c r="K101" i="17"/>
  <c r="L101" i="17"/>
  <c r="M101" i="17"/>
  <c r="N101" i="17"/>
  <c r="O101" i="17"/>
  <c r="P101" i="17"/>
  <c r="Q101" i="17"/>
  <c r="R101" i="17"/>
  <c r="S101" i="17"/>
  <c r="T101" i="17"/>
  <c r="U101" i="17"/>
  <c r="V101" i="17"/>
  <c r="W101" i="17"/>
  <c r="X101" i="17"/>
  <c r="Y101" i="17"/>
  <c r="Z101" i="17"/>
  <c r="AA101" i="17"/>
  <c r="AB101" i="17"/>
  <c r="E102" i="17"/>
  <c r="F102" i="17"/>
  <c r="G102" i="17"/>
  <c r="H102" i="17"/>
  <c r="I102" i="17"/>
  <c r="J102" i="17"/>
  <c r="K102" i="17"/>
  <c r="L102" i="17"/>
  <c r="M102" i="17"/>
  <c r="N102" i="17"/>
  <c r="O102" i="17"/>
  <c r="P102" i="17"/>
  <c r="Q102" i="17"/>
  <c r="R102" i="17"/>
  <c r="S102" i="17"/>
  <c r="T102" i="17"/>
  <c r="U102" i="17"/>
  <c r="V102" i="17"/>
  <c r="W102" i="17"/>
  <c r="X102" i="17"/>
  <c r="Y102" i="17"/>
  <c r="Z102" i="17"/>
  <c r="AA102" i="17"/>
  <c r="AB102" i="17"/>
  <c r="E104" i="17"/>
  <c r="F104" i="17"/>
  <c r="G104" i="17"/>
  <c r="H104" i="17"/>
  <c r="I104" i="17"/>
  <c r="J104" i="17"/>
  <c r="K104" i="17"/>
  <c r="L104" i="17"/>
  <c r="M104" i="17"/>
  <c r="N104" i="17"/>
  <c r="O104" i="17"/>
  <c r="P104" i="17"/>
  <c r="Q104" i="17"/>
  <c r="R104" i="17"/>
  <c r="S104" i="17"/>
  <c r="T104" i="17"/>
  <c r="U104" i="17"/>
  <c r="V104" i="17"/>
  <c r="W104" i="17"/>
  <c r="X104" i="17"/>
  <c r="Y104" i="17"/>
  <c r="Z104" i="17"/>
  <c r="AA104" i="17"/>
  <c r="AB104" i="17"/>
  <c r="E105" i="17"/>
  <c r="F105" i="17"/>
  <c r="G105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AB105" i="17"/>
  <c r="E106" i="17"/>
  <c r="F106" i="17"/>
  <c r="G106" i="17"/>
  <c r="H106" i="17"/>
  <c r="I106" i="17"/>
  <c r="J106" i="17"/>
  <c r="K106" i="17"/>
  <c r="L106" i="17"/>
  <c r="M106" i="17"/>
  <c r="N106" i="17"/>
  <c r="O106" i="17"/>
  <c r="P106" i="17"/>
  <c r="Q106" i="17"/>
  <c r="R106" i="17"/>
  <c r="S106" i="17"/>
  <c r="T106" i="17"/>
  <c r="U106" i="17"/>
  <c r="V106" i="17"/>
  <c r="W106" i="17"/>
  <c r="X106" i="17"/>
  <c r="Y106" i="17"/>
  <c r="Z106" i="17"/>
  <c r="AA106" i="17"/>
  <c r="AB106" i="17"/>
  <c r="E108" i="17"/>
  <c r="F108" i="17"/>
  <c r="G108" i="17"/>
  <c r="H108" i="17"/>
  <c r="I108" i="17"/>
  <c r="J108" i="17"/>
  <c r="K108" i="17"/>
  <c r="L108" i="17"/>
  <c r="M108" i="17"/>
  <c r="N108" i="17"/>
  <c r="O108" i="17"/>
  <c r="P108" i="17"/>
  <c r="Q108" i="17"/>
  <c r="R108" i="17"/>
  <c r="S108" i="17"/>
  <c r="T108" i="17"/>
  <c r="U108" i="17"/>
  <c r="V108" i="17"/>
  <c r="W108" i="17"/>
  <c r="X108" i="17"/>
  <c r="Y108" i="17"/>
  <c r="Z108" i="17"/>
  <c r="AA108" i="17"/>
  <c r="AB108" i="17"/>
  <c r="E109" i="17"/>
  <c r="F109" i="17"/>
  <c r="G109" i="17"/>
  <c r="H109" i="17"/>
  <c r="I109" i="17"/>
  <c r="J109" i="17"/>
  <c r="K109" i="17"/>
  <c r="L109" i="17"/>
  <c r="M109" i="17"/>
  <c r="N109" i="17"/>
  <c r="O109" i="17"/>
  <c r="P109" i="17"/>
  <c r="Q109" i="17"/>
  <c r="R109" i="17"/>
  <c r="S109" i="17"/>
  <c r="T109" i="17"/>
  <c r="U109" i="17"/>
  <c r="V109" i="17"/>
  <c r="W109" i="17"/>
  <c r="X109" i="17"/>
  <c r="Y109" i="17"/>
  <c r="Z109" i="17"/>
  <c r="AA109" i="17"/>
  <c r="AB109" i="17"/>
  <c r="E110" i="17"/>
  <c r="F110" i="17"/>
  <c r="G110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AB110" i="17"/>
  <c r="F64" i="17"/>
  <c r="G64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AB64" i="17"/>
  <c r="E64" i="17"/>
  <c r="D53" i="18"/>
  <c r="D48" i="18"/>
  <c r="D43" i="18"/>
  <c r="D37" i="18"/>
  <c r="D32" i="18"/>
  <c r="D27" i="18"/>
  <c r="D21" i="18"/>
  <c r="D16" i="18"/>
  <c r="D11" i="18"/>
  <c r="D57" i="17"/>
  <c r="D53" i="17"/>
  <c r="D52" i="17"/>
  <c r="D48" i="17"/>
  <c r="D47" i="17"/>
  <c r="D43" i="17"/>
  <c r="D41" i="17"/>
  <c r="D37" i="17"/>
  <c r="D36" i="17"/>
  <c r="D32" i="17"/>
  <c r="D31" i="17"/>
  <c r="D27" i="17"/>
  <c r="D25" i="17"/>
  <c r="D21" i="17"/>
  <c r="D20" i="17"/>
  <c r="D16" i="17"/>
  <c r="D15" i="17"/>
  <c r="A108" i="18"/>
  <c r="A104" i="18"/>
  <c r="A100" i="18"/>
  <c r="A96" i="18"/>
  <c r="A92" i="18"/>
  <c r="A88" i="18"/>
  <c r="A84" i="18"/>
  <c r="A80" i="18"/>
  <c r="A76" i="18"/>
  <c r="A72" i="18"/>
  <c r="AF17" i="18"/>
  <c r="AF21" i="18" s="1"/>
  <c r="AF25" i="18" s="1"/>
  <c r="AF29" i="18" s="1"/>
  <c r="AF33" i="18" s="1"/>
  <c r="AF37" i="18" s="1"/>
  <c r="AF41" i="18" s="1"/>
  <c r="AF45" i="18" s="1"/>
  <c r="AF49" i="18" s="1"/>
  <c r="AF53" i="18" s="1"/>
  <c r="AF57" i="18" s="1"/>
  <c r="AF16" i="18"/>
  <c r="AF20" i="18" s="1"/>
  <c r="AF24" i="18" s="1"/>
  <c r="AF28" i="18" s="1"/>
  <c r="AF32" i="18" s="1"/>
  <c r="AF36" i="18" s="1"/>
  <c r="AF40" i="18" s="1"/>
  <c r="AF44" i="18" s="1"/>
  <c r="AF48" i="18" s="1"/>
  <c r="AF52" i="18" s="1"/>
  <c r="AF56" i="18" s="1"/>
  <c r="AG15" i="18"/>
  <c r="AG19" i="18" s="1"/>
  <c r="AF15" i="18"/>
  <c r="AF19" i="18" s="1"/>
  <c r="AF23" i="18" s="1"/>
  <c r="AF27" i="18" s="1"/>
  <c r="AF31" i="18" s="1"/>
  <c r="AF35" i="18" s="1"/>
  <c r="AF39" i="18" s="1"/>
  <c r="AF43" i="18" s="1"/>
  <c r="AF47" i="18" s="1"/>
  <c r="AF51" i="18" s="1"/>
  <c r="AF55" i="18" s="1"/>
  <c r="A68" i="18"/>
  <c r="AG12" i="18"/>
  <c r="AG13" i="18" s="1"/>
  <c r="A64" i="18"/>
  <c r="A10" i="18"/>
  <c r="A63" i="18"/>
  <c r="A108" i="17"/>
  <c r="A104" i="17"/>
  <c r="A100" i="17"/>
  <c r="A96" i="17"/>
  <c r="A92" i="17"/>
  <c r="A88" i="17"/>
  <c r="A84" i="17"/>
  <c r="A80" i="17"/>
  <c r="A76" i="17"/>
  <c r="A72" i="17"/>
  <c r="AF17" i="17"/>
  <c r="AF21" i="17" s="1"/>
  <c r="AF25" i="17" s="1"/>
  <c r="AF29" i="17" s="1"/>
  <c r="AF33" i="17" s="1"/>
  <c r="AF37" i="17" s="1"/>
  <c r="AF41" i="17" s="1"/>
  <c r="AF45" i="17" s="1"/>
  <c r="AF49" i="17" s="1"/>
  <c r="AF53" i="17" s="1"/>
  <c r="AF57" i="17" s="1"/>
  <c r="AF16" i="17"/>
  <c r="AF20" i="17" s="1"/>
  <c r="AF24" i="17" s="1"/>
  <c r="AF28" i="17" s="1"/>
  <c r="AF32" i="17" s="1"/>
  <c r="AF36" i="17" s="1"/>
  <c r="AF40" i="17" s="1"/>
  <c r="AF44" i="17" s="1"/>
  <c r="AF48" i="17" s="1"/>
  <c r="AF52" i="17" s="1"/>
  <c r="AF56" i="17" s="1"/>
  <c r="AG15" i="17"/>
  <c r="AG19" i="17" s="1"/>
  <c r="AF15" i="17"/>
  <c r="AF19" i="17" s="1"/>
  <c r="AF23" i="17" s="1"/>
  <c r="AF27" i="17" s="1"/>
  <c r="AF31" i="17" s="1"/>
  <c r="AF35" i="17" s="1"/>
  <c r="AF39" i="17" s="1"/>
  <c r="AF43" i="17" s="1"/>
  <c r="AF47" i="17" s="1"/>
  <c r="AF51" i="17" s="1"/>
  <c r="AF55" i="17" s="1"/>
  <c r="A68" i="17"/>
  <c r="AG12" i="17"/>
  <c r="AG13" i="17" s="1"/>
  <c r="A64" i="17"/>
  <c r="A63" i="17"/>
  <c r="AG55" i="45" l="1"/>
  <c r="AG56" i="45" s="1"/>
  <c r="AG57" i="45" s="1"/>
  <c r="AG52" i="45"/>
  <c r="AG53" i="45" s="1"/>
  <c r="D64" i="18"/>
  <c r="D69" i="18"/>
  <c r="D74" i="18"/>
  <c r="D80" i="18"/>
  <c r="D85" i="17"/>
  <c r="D90" i="18"/>
  <c r="D106" i="18"/>
  <c r="D15" i="18"/>
  <c r="D20" i="18"/>
  <c r="D25" i="18"/>
  <c r="D31" i="18"/>
  <c r="D36" i="18"/>
  <c r="D41" i="18"/>
  <c r="D47" i="18"/>
  <c r="D52" i="18"/>
  <c r="D57" i="18"/>
  <c r="D11" i="17"/>
  <c r="D12" i="17"/>
  <c r="D17" i="17"/>
  <c r="D23" i="17"/>
  <c r="D28" i="17"/>
  <c r="D33" i="17"/>
  <c r="D34" i="17" s="1"/>
  <c r="D39" i="17"/>
  <c r="D44" i="17"/>
  <c r="D49" i="17"/>
  <c r="D55" i="17"/>
  <c r="D12" i="18"/>
  <c r="D17" i="18"/>
  <c r="D23" i="18"/>
  <c r="D28" i="18"/>
  <c r="D33" i="18"/>
  <c r="D39" i="18"/>
  <c r="D44" i="18"/>
  <c r="D49" i="18"/>
  <c r="D55" i="18"/>
  <c r="E66" i="18"/>
  <c r="E65" i="18"/>
  <c r="D13" i="17"/>
  <c r="D19" i="17"/>
  <c r="D24" i="17"/>
  <c r="D29" i="17"/>
  <c r="D35" i="17"/>
  <c r="D40" i="17"/>
  <c r="D45" i="17"/>
  <c r="D51" i="17"/>
  <c r="D56" i="17"/>
  <c r="D13" i="18"/>
  <c r="D19" i="18"/>
  <c r="D24" i="18"/>
  <c r="D29" i="18"/>
  <c r="D35" i="18"/>
  <c r="D40" i="18"/>
  <c r="D45" i="18"/>
  <c r="D51" i="18"/>
  <c r="D56" i="18"/>
  <c r="E64" i="18"/>
  <c r="D89" i="17"/>
  <c r="D69" i="17"/>
  <c r="D85" i="18"/>
  <c r="D73" i="17"/>
  <c r="D90" i="17"/>
  <c r="D101" i="18"/>
  <c r="D68" i="17"/>
  <c r="D78" i="17"/>
  <c r="D94" i="17"/>
  <c r="D74" i="17"/>
  <c r="AG23" i="18"/>
  <c r="AG20" i="18"/>
  <c r="AG21" i="18" s="1"/>
  <c r="AG16" i="18"/>
  <c r="AG17" i="18" s="1"/>
  <c r="D96" i="18"/>
  <c r="D84" i="17"/>
  <c r="AG23" i="17"/>
  <c r="AG20" i="17"/>
  <c r="AG21" i="17" s="1"/>
  <c r="D100" i="17"/>
  <c r="AG16" i="17"/>
  <c r="AG17" i="17" s="1"/>
  <c r="D80" i="17"/>
  <c r="D96" i="17"/>
  <c r="D101" i="17"/>
  <c r="D105" i="17"/>
  <c r="D106" i="17"/>
  <c r="D110" i="17"/>
  <c r="D18" i="18" l="1"/>
  <c r="D102" i="18"/>
  <c r="D92" i="18"/>
  <c r="D81" i="18"/>
  <c r="AC81" i="18" s="1"/>
  <c r="D70" i="18"/>
  <c r="D108" i="17"/>
  <c r="D97" i="17"/>
  <c r="AC97" i="17" s="1"/>
  <c r="D86" i="17"/>
  <c r="G87" i="17" s="1"/>
  <c r="D76" i="17"/>
  <c r="AC76" i="17" s="1"/>
  <c r="D65" i="17"/>
  <c r="AC65" i="17" s="1"/>
  <c r="D104" i="18"/>
  <c r="D93" i="18"/>
  <c r="AC93" i="18" s="1"/>
  <c r="D82" i="18"/>
  <c r="D72" i="18"/>
  <c r="D109" i="17"/>
  <c r="AC109" i="17" s="1"/>
  <c r="D38" i="17"/>
  <c r="D77" i="17"/>
  <c r="D105" i="18"/>
  <c r="D94" i="18"/>
  <c r="AC94" i="18" s="1"/>
  <c r="D84" i="18"/>
  <c r="AC84" i="18" s="1"/>
  <c r="D73" i="18"/>
  <c r="E75" i="18" s="1"/>
  <c r="D108" i="18"/>
  <c r="D97" i="18"/>
  <c r="D86" i="18"/>
  <c r="S87" i="18" s="1"/>
  <c r="D76" i="18"/>
  <c r="D50" i="17"/>
  <c r="D92" i="17"/>
  <c r="D70" i="17"/>
  <c r="AA71" i="17" s="1"/>
  <c r="D64" i="17"/>
  <c r="AC64" i="17" s="1"/>
  <c r="D109" i="18"/>
  <c r="AC109" i="18" s="1"/>
  <c r="D98" i="18"/>
  <c r="D88" i="18"/>
  <c r="D77" i="18"/>
  <c r="D66" i="18"/>
  <c r="AC66" i="18" s="1"/>
  <c r="D104" i="17"/>
  <c r="V107" i="17" s="1"/>
  <c r="D93" i="17"/>
  <c r="T95" i="17" s="1"/>
  <c r="D82" i="17"/>
  <c r="D72" i="17"/>
  <c r="G75" i="17" s="1"/>
  <c r="D110" i="18"/>
  <c r="AC110" i="18" s="1"/>
  <c r="D100" i="18"/>
  <c r="D89" i="18"/>
  <c r="D78" i="18"/>
  <c r="AC78" i="18" s="1"/>
  <c r="D68" i="18"/>
  <c r="D38" i="18"/>
  <c r="D54" i="17"/>
  <c r="D46" i="17"/>
  <c r="D14" i="17"/>
  <c r="D14" i="18"/>
  <c r="D30" i="17"/>
  <c r="D66" i="17"/>
  <c r="D58" i="18"/>
  <c r="D46" i="18"/>
  <c r="D30" i="18"/>
  <c r="D102" i="17"/>
  <c r="W103" i="17" s="1"/>
  <c r="D98" i="17"/>
  <c r="D42" i="17"/>
  <c r="D18" i="17"/>
  <c r="D54" i="18"/>
  <c r="D65" i="18"/>
  <c r="D58" i="17"/>
  <c r="D22" i="18"/>
  <c r="D26" i="18"/>
  <c r="D88" i="17"/>
  <c r="J91" i="17" s="1"/>
  <c r="D81" i="17"/>
  <c r="AC81" i="17" s="1"/>
  <c r="D42" i="18"/>
  <c r="Y75" i="17"/>
  <c r="O71" i="17"/>
  <c r="I71" i="17"/>
  <c r="D26" i="17"/>
  <c r="D22" i="17"/>
  <c r="D34" i="18"/>
  <c r="D50" i="18"/>
  <c r="R75" i="17"/>
  <c r="Q75" i="17"/>
  <c r="R71" i="17"/>
  <c r="AC80" i="18"/>
  <c r="S71" i="17"/>
  <c r="AC94" i="17"/>
  <c r="J75" i="17"/>
  <c r="AA75" i="17"/>
  <c r="W75" i="17"/>
  <c r="V75" i="17"/>
  <c r="AC73" i="17"/>
  <c r="Z75" i="17"/>
  <c r="K75" i="17"/>
  <c r="AC69" i="18"/>
  <c r="AC64" i="18"/>
  <c r="AB75" i="17"/>
  <c r="T75" i="17"/>
  <c r="L75" i="17"/>
  <c r="S75" i="17"/>
  <c r="AC101" i="17"/>
  <c r="AC85" i="18"/>
  <c r="AC106" i="18"/>
  <c r="AC90" i="17"/>
  <c r="X75" i="17"/>
  <c r="P75" i="17"/>
  <c r="H75" i="17"/>
  <c r="P71" i="17"/>
  <c r="H71" i="17"/>
  <c r="AC105" i="18"/>
  <c r="AC89" i="17"/>
  <c r="AC85" i="17"/>
  <c r="AC78" i="17"/>
  <c r="U79" i="17"/>
  <c r="AC74" i="17"/>
  <c r="U75" i="17"/>
  <c r="M75" i="17"/>
  <c r="E75" i="17"/>
  <c r="AC70" i="17"/>
  <c r="AC69" i="17"/>
  <c r="M71" i="17"/>
  <c r="AC68" i="17"/>
  <c r="AC101" i="18"/>
  <c r="F75" i="17"/>
  <c r="N75" i="17"/>
  <c r="J71" i="17"/>
  <c r="AC106" i="17"/>
  <c r="AC72" i="17"/>
  <c r="AC74" i="18"/>
  <c r="AC105" i="17"/>
  <c r="AC90" i="18"/>
  <c r="AG27" i="18"/>
  <c r="AG24" i="18"/>
  <c r="AG25" i="18" s="1"/>
  <c r="AC96" i="18"/>
  <c r="N103" i="18"/>
  <c r="J103" i="18"/>
  <c r="T103" i="18"/>
  <c r="AC110" i="17"/>
  <c r="AC96" i="17"/>
  <c r="AC80" i="17"/>
  <c r="AC100" i="17"/>
  <c r="AG27" i="17"/>
  <c r="AG24" i="17"/>
  <c r="AG25" i="17" s="1"/>
  <c r="AC84" i="17"/>
  <c r="M87" i="17" l="1"/>
  <c r="D71" i="17"/>
  <c r="Y71" i="17"/>
  <c r="K87" i="17"/>
  <c r="R103" i="18"/>
  <c r="D103" i="18"/>
  <c r="H103" i="18"/>
  <c r="F103" i="18"/>
  <c r="Z107" i="18"/>
  <c r="G83" i="18"/>
  <c r="K71" i="17"/>
  <c r="Z71" i="17"/>
  <c r="Q71" i="17"/>
  <c r="V71" i="17"/>
  <c r="AC100" i="18"/>
  <c r="X103" i="18"/>
  <c r="L71" i="17"/>
  <c r="W71" i="17"/>
  <c r="U103" i="18"/>
  <c r="X71" i="17"/>
  <c r="AB71" i="17"/>
  <c r="Z103" i="17"/>
  <c r="V103" i="17"/>
  <c r="D103" i="17"/>
  <c r="T103" i="17"/>
  <c r="H103" i="17"/>
  <c r="AC102" i="17"/>
  <c r="L103" i="17"/>
  <c r="Q103" i="17"/>
  <c r="N103" i="17"/>
  <c r="G71" i="17"/>
  <c r="N71" i="17"/>
  <c r="S103" i="18"/>
  <c r="AA103" i="18"/>
  <c r="F71" i="17"/>
  <c r="S107" i="18"/>
  <c r="W107" i="18"/>
  <c r="AA107" i="18"/>
  <c r="T71" i="17"/>
  <c r="Q95" i="18"/>
  <c r="Y107" i="18"/>
  <c r="K103" i="17"/>
  <c r="E71" i="17"/>
  <c r="E107" i="18"/>
  <c r="F95" i="17"/>
  <c r="U71" i="17"/>
  <c r="U95" i="17"/>
  <c r="M95" i="17"/>
  <c r="T95" i="18"/>
  <c r="AB103" i="17"/>
  <c r="O103" i="17"/>
  <c r="AC73" i="18"/>
  <c r="E103" i="17"/>
  <c r="S103" i="17"/>
  <c r="X95" i="17"/>
  <c r="M103" i="17"/>
  <c r="AA103" i="17"/>
  <c r="AC93" i="17"/>
  <c r="N95" i="17"/>
  <c r="Y95" i="17"/>
  <c r="T79" i="17"/>
  <c r="U103" i="17"/>
  <c r="M95" i="18"/>
  <c r="H95" i="18"/>
  <c r="F103" i="17"/>
  <c r="J103" i="17"/>
  <c r="R95" i="18"/>
  <c r="O95" i="18"/>
  <c r="K83" i="18"/>
  <c r="I83" i="18"/>
  <c r="T83" i="18"/>
  <c r="U83" i="18"/>
  <c r="W83" i="18"/>
  <c r="E83" i="18"/>
  <c r="Q83" i="18"/>
  <c r="V83" i="18"/>
  <c r="Y83" i="18"/>
  <c r="M83" i="18"/>
  <c r="D107" i="18"/>
  <c r="K91" i="18"/>
  <c r="O103" i="18"/>
  <c r="F111" i="18"/>
  <c r="D75" i="18"/>
  <c r="Y95" i="18"/>
  <c r="M107" i="18"/>
  <c r="U107" i="18"/>
  <c r="P103" i="18"/>
  <c r="Y103" i="18"/>
  <c r="W103" i="18"/>
  <c r="G107" i="18"/>
  <c r="I107" i="18"/>
  <c r="N95" i="18"/>
  <c r="K107" i="18"/>
  <c r="Q107" i="18"/>
  <c r="X95" i="18"/>
  <c r="AA83" i="18"/>
  <c r="U95" i="18"/>
  <c r="L103" i="18"/>
  <c r="V103" i="18"/>
  <c r="L95" i="18"/>
  <c r="H107" i="18"/>
  <c r="F107" i="18"/>
  <c r="V95" i="18"/>
  <c r="I95" i="18"/>
  <c r="Z75" i="18"/>
  <c r="AB95" i="18"/>
  <c r="E95" i="18"/>
  <c r="AB103" i="18"/>
  <c r="Z103" i="18"/>
  <c r="W95" i="18"/>
  <c r="L107" i="18"/>
  <c r="J107" i="18"/>
  <c r="P95" i="18"/>
  <c r="E103" i="18"/>
  <c r="G95" i="18"/>
  <c r="P107" i="18"/>
  <c r="N107" i="18"/>
  <c r="S95" i="18"/>
  <c r="AA95" i="18"/>
  <c r="I103" i="18"/>
  <c r="G103" i="18"/>
  <c r="J95" i="18"/>
  <c r="T107" i="18"/>
  <c r="R107" i="18"/>
  <c r="AC102" i="18"/>
  <c r="AC92" i="18"/>
  <c r="D75" i="17"/>
  <c r="K95" i="18"/>
  <c r="M103" i="18"/>
  <c r="K103" i="18"/>
  <c r="AC104" i="18"/>
  <c r="X107" i="18"/>
  <c r="V107" i="18"/>
  <c r="F95" i="18"/>
  <c r="I75" i="17"/>
  <c r="Z95" i="18"/>
  <c r="Q103" i="18"/>
  <c r="O107" i="18"/>
  <c r="AB107" i="18"/>
  <c r="D83" i="18"/>
  <c r="R83" i="18"/>
  <c r="AB75" i="18"/>
  <c r="V71" i="18"/>
  <c r="L75" i="18"/>
  <c r="D95" i="18"/>
  <c r="N91" i="18"/>
  <c r="U71" i="18"/>
  <c r="Y75" i="18"/>
  <c r="O71" i="18"/>
  <c r="H75" i="18"/>
  <c r="AB71" i="18"/>
  <c r="AC72" i="18"/>
  <c r="M75" i="18"/>
  <c r="I75" i="18"/>
  <c r="R75" i="18"/>
  <c r="AC88" i="18"/>
  <c r="AC70" i="18"/>
  <c r="I71" i="18"/>
  <c r="T111" i="18"/>
  <c r="Y91" i="18"/>
  <c r="U75" i="18"/>
  <c r="N75" i="18"/>
  <c r="Q75" i="18"/>
  <c r="R111" i="18"/>
  <c r="F75" i="18"/>
  <c r="X75" i="18"/>
  <c r="M111" i="18"/>
  <c r="AC108" i="18"/>
  <c r="V75" i="18"/>
  <c r="O75" i="18"/>
  <c r="K75" i="18"/>
  <c r="L111" i="18"/>
  <c r="AA75" i="18"/>
  <c r="P75" i="18"/>
  <c r="P99" i="18"/>
  <c r="S75" i="18"/>
  <c r="J75" i="18"/>
  <c r="G75" i="18"/>
  <c r="W75" i="18"/>
  <c r="T75" i="18"/>
  <c r="Z111" i="17"/>
  <c r="M111" i="17"/>
  <c r="O75" i="17"/>
  <c r="W111" i="17"/>
  <c r="X111" i="17"/>
  <c r="S83" i="18"/>
  <c r="Z83" i="18"/>
  <c r="N83" i="18"/>
  <c r="H83" i="18"/>
  <c r="AB83" i="18"/>
  <c r="AC82" i="18"/>
  <c r="O83" i="18"/>
  <c r="Y111" i="17"/>
  <c r="S71" i="18"/>
  <c r="P83" i="18"/>
  <c r="X83" i="18"/>
  <c r="H111" i="17"/>
  <c r="J83" i="18"/>
  <c r="S111" i="17"/>
  <c r="I111" i="17"/>
  <c r="AA87" i="18"/>
  <c r="X99" i="18"/>
  <c r="U111" i="17"/>
  <c r="F111" i="17"/>
  <c r="V111" i="17"/>
  <c r="L83" i="18"/>
  <c r="E111" i="17"/>
  <c r="N111" i="17"/>
  <c r="U99" i="18"/>
  <c r="O111" i="17"/>
  <c r="P111" i="17"/>
  <c r="F99" i="18"/>
  <c r="AA111" i="17"/>
  <c r="V99" i="18"/>
  <c r="AC97" i="18"/>
  <c r="K111" i="17"/>
  <c r="Q111" i="17"/>
  <c r="G111" i="17"/>
  <c r="J111" i="17"/>
  <c r="AB111" i="17"/>
  <c r="K99" i="18"/>
  <c r="R111" i="17"/>
  <c r="L111" i="17"/>
  <c r="AA99" i="18"/>
  <c r="T111" i="17"/>
  <c r="AC108" i="17"/>
  <c r="S79" i="17"/>
  <c r="G87" i="18"/>
  <c r="L71" i="18"/>
  <c r="D111" i="17"/>
  <c r="F83" i="18"/>
  <c r="T71" i="18"/>
  <c r="K95" i="17"/>
  <c r="D71" i="18"/>
  <c r="Q79" i="18"/>
  <c r="AA79" i="17"/>
  <c r="U87" i="17"/>
  <c r="S87" i="17"/>
  <c r="L79" i="17"/>
  <c r="W79" i="17"/>
  <c r="O79" i="17"/>
  <c r="F79" i="17"/>
  <c r="P87" i="18"/>
  <c r="Q79" i="17"/>
  <c r="Y79" i="18"/>
  <c r="O87" i="17"/>
  <c r="AC77" i="17"/>
  <c r="T87" i="17"/>
  <c r="N79" i="17"/>
  <c r="AB79" i="17"/>
  <c r="Y79" i="17"/>
  <c r="G79" i="17"/>
  <c r="W87" i="17"/>
  <c r="D87" i="17"/>
  <c r="F87" i="17"/>
  <c r="AA87" i="17"/>
  <c r="V79" i="17"/>
  <c r="AC86" i="17"/>
  <c r="E87" i="18"/>
  <c r="R79" i="17"/>
  <c r="H87" i="18"/>
  <c r="Y87" i="17"/>
  <c r="H87" i="17"/>
  <c r="J87" i="17"/>
  <c r="S107" i="17"/>
  <c r="Z79" i="18"/>
  <c r="X87" i="18"/>
  <c r="I79" i="17"/>
  <c r="AA107" i="17"/>
  <c r="F87" i="18"/>
  <c r="AC86" i="18"/>
  <c r="U87" i="18"/>
  <c r="I87" i="18"/>
  <c r="J79" i="17"/>
  <c r="J87" i="18"/>
  <c r="D91" i="18"/>
  <c r="L87" i="17"/>
  <c r="G79" i="18"/>
  <c r="K87" i="18"/>
  <c r="Y87" i="18"/>
  <c r="AB87" i="18"/>
  <c r="Z79" i="17"/>
  <c r="D87" i="18"/>
  <c r="X99" i="17"/>
  <c r="D79" i="17"/>
  <c r="R87" i="17"/>
  <c r="AB87" i="17"/>
  <c r="V87" i="17"/>
  <c r="E107" i="17"/>
  <c r="W79" i="18"/>
  <c r="H79" i="17"/>
  <c r="R71" i="18"/>
  <c r="K111" i="18"/>
  <c r="Z87" i="17"/>
  <c r="L79" i="18"/>
  <c r="P79" i="17"/>
  <c r="M87" i="18"/>
  <c r="V87" i="18"/>
  <c r="W87" i="18"/>
  <c r="X67" i="18"/>
  <c r="Q87" i="17"/>
  <c r="X87" i="17"/>
  <c r="AC76" i="18"/>
  <c r="P107" i="17"/>
  <c r="U107" i="17"/>
  <c r="E87" i="17"/>
  <c r="N107" i="17"/>
  <c r="AB79" i="18"/>
  <c r="Z87" i="18"/>
  <c r="E79" i="17"/>
  <c r="X79" i="17"/>
  <c r="T87" i="18"/>
  <c r="N87" i="18"/>
  <c r="R87" i="18"/>
  <c r="O87" i="18"/>
  <c r="K79" i="17"/>
  <c r="Y83" i="17"/>
  <c r="N87" i="17"/>
  <c r="P87" i="17"/>
  <c r="I87" i="17"/>
  <c r="M79" i="17"/>
  <c r="L87" i="18"/>
  <c r="Q87" i="18"/>
  <c r="T107" i="17"/>
  <c r="Y107" i="17"/>
  <c r="Z67" i="17"/>
  <c r="W111" i="18"/>
  <c r="I99" i="18"/>
  <c r="J99" i="18"/>
  <c r="Z99" i="18"/>
  <c r="T99" i="18"/>
  <c r="F79" i="18"/>
  <c r="N79" i="18"/>
  <c r="K79" i="18"/>
  <c r="AA79" i="18"/>
  <c r="E79" i="18"/>
  <c r="N111" i="18"/>
  <c r="AC82" i="17"/>
  <c r="O107" i="17"/>
  <c r="K107" i="17"/>
  <c r="L107" i="17"/>
  <c r="AB107" i="17"/>
  <c r="Q107" i="17"/>
  <c r="J107" i="17"/>
  <c r="Z107" i="17"/>
  <c r="AB111" i="18"/>
  <c r="V111" i="18"/>
  <c r="E99" i="18"/>
  <c r="M99" i="18"/>
  <c r="R99" i="18"/>
  <c r="G99" i="18"/>
  <c r="W99" i="18"/>
  <c r="L99" i="18"/>
  <c r="AB99" i="18"/>
  <c r="S111" i="18"/>
  <c r="J79" i="18"/>
  <c r="S79" i="18"/>
  <c r="H79" i="18"/>
  <c r="X79" i="18"/>
  <c r="M79" i="18"/>
  <c r="I111" i="18"/>
  <c r="Z111" i="18"/>
  <c r="AC98" i="18"/>
  <c r="V95" i="17"/>
  <c r="Q95" i="17"/>
  <c r="AB91" i="18"/>
  <c r="AB95" i="17"/>
  <c r="P111" i="18"/>
  <c r="Z91" i="18"/>
  <c r="E111" i="18"/>
  <c r="U91" i="18"/>
  <c r="J71" i="18"/>
  <c r="R95" i="17"/>
  <c r="J111" i="18"/>
  <c r="AA71" i="18"/>
  <c r="T91" i="18"/>
  <c r="G91" i="18"/>
  <c r="Y71" i="18"/>
  <c r="P95" i="17"/>
  <c r="V91" i="18"/>
  <c r="H91" i="18"/>
  <c r="AA95" i="17"/>
  <c r="S91" i="18"/>
  <c r="I91" i="18"/>
  <c r="J91" i="18"/>
  <c r="AC89" i="18"/>
  <c r="L95" i="17"/>
  <c r="AC77" i="18"/>
  <c r="AA91" i="18"/>
  <c r="G95" i="17"/>
  <c r="M71" i="18"/>
  <c r="L91" i="18"/>
  <c r="M91" i="18"/>
  <c r="AC68" i="18"/>
  <c r="G71" i="18"/>
  <c r="W91" i="18"/>
  <c r="E95" i="17"/>
  <c r="Q71" i="18"/>
  <c r="AA111" i="18"/>
  <c r="X71" i="18"/>
  <c r="Z71" i="18"/>
  <c r="O91" i="18"/>
  <c r="Z95" i="17"/>
  <c r="U111" i="18"/>
  <c r="R67" i="17"/>
  <c r="O95" i="17"/>
  <c r="D95" i="17"/>
  <c r="Y67" i="17"/>
  <c r="N71" i="18"/>
  <c r="W71" i="18"/>
  <c r="F91" i="18"/>
  <c r="G107" i="17"/>
  <c r="D107" i="17"/>
  <c r="I107" i="17"/>
  <c r="R107" i="17"/>
  <c r="O99" i="18"/>
  <c r="D99" i="18"/>
  <c r="X111" i="18"/>
  <c r="P79" i="18"/>
  <c r="U79" i="18"/>
  <c r="D111" i="18"/>
  <c r="AC104" i="17"/>
  <c r="W107" i="17"/>
  <c r="H107" i="17"/>
  <c r="X107" i="17"/>
  <c r="M107" i="17"/>
  <c r="F107" i="17"/>
  <c r="L67" i="17"/>
  <c r="AA67" i="17"/>
  <c r="Q111" i="18"/>
  <c r="G111" i="18"/>
  <c r="Q99" i="18"/>
  <c r="Y99" i="18"/>
  <c r="N99" i="18"/>
  <c r="S99" i="18"/>
  <c r="H99" i="18"/>
  <c r="H111" i="18"/>
  <c r="V79" i="18"/>
  <c r="R79" i="18"/>
  <c r="O79" i="18"/>
  <c r="D79" i="18"/>
  <c r="T79" i="18"/>
  <c r="I79" i="18"/>
  <c r="Y111" i="18"/>
  <c r="O111" i="18"/>
  <c r="R91" i="18"/>
  <c r="J95" i="17"/>
  <c r="AC92" i="17"/>
  <c r="E71" i="18"/>
  <c r="H95" i="17"/>
  <c r="I95" i="17"/>
  <c r="W95" i="17"/>
  <c r="E91" i="18"/>
  <c r="F71" i="18"/>
  <c r="S95" i="17"/>
  <c r="P71" i="18"/>
  <c r="H71" i="18"/>
  <c r="Q91" i="18"/>
  <c r="P91" i="18"/>
  <c r="K71" i="18"/>
  <c r="X91" i="18"/>
  <c r="P103" i="17"/>
  <c r="X103" i="17"/>
  <c r="I103" i="17"/>
  <c r="Y103" i="17"/>
  <c r="R103" i="17"/>
  <c r="G103" i="17"/>
  <c r="O83" i="17"/>
  <c r="J83" i="17"/>
  <c r="D83" i="17"/>
  <c r="M67" i="17"/>
  <c r="W67" i="17"/>
  <c r="U67" i="17"/>
  <c r="Z83" i="17"/>
  <c r="T83" i="17"/>
  <c r="AC66" i="17"/>
  <c r="V91" i="17"/>
  <c r="E67" i="17"/>
  <c r="E83" i="17"/>
  <c r="M83" i="17"/>
  <c r="N83" i="17"/>
  <c r="S83" i="17"/>
  <c r="H83" i="17"/>
  <c r="X83" i="17"/>
  <c r="J67" i="17"/>
  <c r="K67" i="17"/>
  <c r="D67" i="17"/>
  <c r="P67" i="17"/>
  <c r="S67" i="17"/>
  <c r="X67" i="17"/>
  <c r="U83" i="17"/>
  <c r="Q83" i="17"/>
  <c r="R83" i="17"/>
  <c r="G83" i="17"/>
  <c r="W83" i="17"/>
  <c r="L83" i="17"/>
  <c r="AB83" i="17"/>
  <c r="Q67" i="17"/>
  <c r="V67" i="17"/>
  <c r="H67" i="17"/>
  <c r="I67" i="17"/>
  <c r="N67" i="17"/>
  <c r="I83" i="17"/>
  <c r="F83" i="17"/>
  <c r="V83" i="17"/>
  <c r="K83" i="17"/>
  <c r="AA83" i="17"/>
  <c r="P83" i="17"/>
  <c r="O67" i="17"/>
  <c r="T67" i="17"/>
  <c r="F67" i="17"/>
  <c r="AB67" i="17"/>
  <c r="G67" i="17"/>
  <c r="Q91" i="17"/>
  <c r="U91" i="17"/>
  <c r="O91" i="17"/>
  <c r="AB99" i="17"/>
  <c r="N91" i="17"/>
  <c r="M91" i="17"/>
  <c r="H91" i="17"/>
  <c r="Y91" i="17"/>
  <c r="AA91" i="17"/>
  <c r="I91" i="17"/>
  <c r="K91" i="17"/>
  <c r="Z91" i="17"/>
  <c r="P91" i="17"/>
  <c r="AB91" i="17"/>
  <c r="E91" i="17"/>
  <c r="T91" i="17"/>
  <c r="F91" i="17"/>
  <c r="AC88" i="17"/>
  <c r="X91" i="17"/>
  <c r="L91" i="17"/>
  <c r="S91" i="17"/>
  <c r="E99" i="17"/>
  <c r="G99" i="17"/>
  <c r="E67" i="18"/>
  <c r="W67" i="18"/>
  <c r="M99" i="17"/>
  <c r="W99" i="17"/>
  <c r="V67" i="18"/>
  <c r="O67" i="18"/>
  <c r="K67" i="18"/>
  <c r="R99" i="17"/>
  <c r="L99" i="17"/>
  <c r="AC65" i="18"/>
  <c r="U99" i="17"/>
  <c r="F99" i="17"/>
  <c r="V99" i="17"/>
  <c r="K99" i="17"/>
  <c r="AA99" i="17"/>
  <c r="P99" i="17"/>
  <c r="AC98" i="17"/>
  <c r="H67" i="18"/>
  <c r="S67" i="18"/>
  <c r="I99" i="17"/>
  <c r="J99" i="17"/>
  <c r="Z99" i="17"/>
  <c r="O99" i="17"/>
  <c r="D99" i="17"/>
  <c r="T99" i="17"/>
  <c r="F67" i="18"/>
  <c r="G91" i="17"/>
  <c r="R91" i="17"/>
  <c r="W91" i="17"/>
  <c r="J67" i="18"/>
  <c r="T67" i="18"/>
  <c r="U67" i="18"/>
  <c r="N67" i="18"/>
  <c r="R67" i="18"/>
  <c r="L67" i="18"/>
  <c r="G67" i="18"/>
  <c r="AA67" i="18"/>
  <c r="D67" i="18"/>
  <c r="AB67" i="18"/>
  <c r="Q99" i="17"/>
  <c r="Y99" i="17"/>
  <c r="N99" i="17"/>
  <c r="S99" i="17"/>
  <c r="H99" i="17"/>
  <c r="Z67" i="18"/>
  <c r="M67" i="18"/>
  <c r="I67" i="18"/>
  <c r="Q67" i="18"/>
  <c r="Y67" i="18"/>
  <c r="P67" i="18"/>
  <c r="D91" i="17"/>
  <c r="AG31" i="18"/>
  <c r="AG28" i="18"/>
  <c r="AG29" i="18" s="1"/>
  <c r="AG28" i="17"/>
  <c r="AG29" i="17" s="1"/>
  <c r="AG31" i="17"/>
  <c r="AC71" i="17" l="1"/>
  <c r="X15" i="17" s="1"/>
  <c r="AC75" i="17"/>
  <c r="P21" i="17" s="1"/>
  <c r="AC103" i="18"/>
  <c r="AC95" i="18"/>
  <c r="AC107" i="18"/>
  <c r="Z53" i="18" s="1"/>
  <c r="AC75" i="18"/>
  <c r="AA21" i="18" s="1"/>
  <c r="AC83" i="18"/>
  <c r="AB29" i="18" s="1"/>
  <c r="AC111" i="17"/>
  <c r="E56" i="17" s="1"/>
  <c r="AC79" i="17"/>
  <c r="P25" i="17" s="1"/>
  <c r="AC71" i="18"/>
  <c r="T17" i="18" s="1"/>
  <c r="AC99" i="18"/>
  <c r="AA44" i="18" s="1"/>
  <c r="AC87" i="17"/>
  <c r="R32" i="17" s="1"/>
  <c r="AC87" i="18"/>
  <c r="AB33" i="18" s="1"/>
  <c r="AC79" i="18"/>
  <c r="AB25" i="18" s="1"/>
  <c r="AC111" i="18"/>
  <c r="Z57" i="18" s="1"/>
  <c r="AC107" i="17"/>
  <c r="M53" i="17" s="1"/>
  <c r="AC91" i="18"/>
  <c r="T37" i="18" s="1"/>
  <c r="AC95" i="17"/>
  <c r="V41" i="17" s="1"/>
  <c r="AC103" i="17"/>
  <c r="Q48" i="17" s="1"/>
  <c r="L19" i="17"/>
  <c r="AC67" i="17"/>
  <c r="O13" i="17" s="1"/>
  <c r="AC83" i="17"/>
  <c r="U29" i="17" s="1"/>
  <c r="AB21" i="17"/>
  <c r="AC91" i="17"/>
  <c r="R37" i="17" s="1"/>
  <c r="AC67" i="18"/>
  <c r="P13" i="18" s="1"/>
  <c r="AC99" i="17"/>
  <c r="Y45" i="17" s="1"/>
  <c r="L20" i="17"/>
  <c r="Y21" i="17"/>
  <c r="R19" i="17"/>
  <c r="R21" i="17"/>
  <c r="K21" i="17"/>
  <c r="T20" i="17"/>
  <c r="E21" i="17"/>
  <c r="Z19" i="17"/>
  <c r="S19" i="17"/>
  <c r="AA21" i="17"/>
  <c r="Y20" i="17"/>
  <c r="Q19" i="17"/>
  <c r="J20" i="17"/>
  <c r="K19" i="17"/>
  <c r="AA20" i="17"/>
  <c r="T19" i="17"/>
  <c r="T21" i="17"/>
  <c r="J19" i="17"/>
  <c r="R20" i="17"/>
  <c r="Z21" i="17"/>
  <c r="K20" i="17"/>
  <c r="S21" i="17"/>
  <c r="AB19" i="17"/>
  <c r="L21" i="17"/>
  <c r="I19" i="17"/>
  <c r="I21" i="17"/>
  <c r="M19" i="17"/>
  <c r="V19" i="17"/>
  <c r="N20" i="17"/>
  <c r="F21" i="17"/>
  <c r="V21" i="17"/>
  <c r="O19" i="17"/>
  <c r="G20" i="17"/>
  <c r="W20" i="17"/>
  <c r="O21" i="17"/>
  <c r="H19" i="17"/>
  <c r="X19" i="17"/>
  <c r="X21" i="17"/>
  <c r="U19" i="17"/>
  <c r="I20" i="17"/>
  <c r="E20" i="17"/>
  <c r="M21" i="17"/>
  <c r="Q20" i="17"/>
  <c r="N19" i="17"/>
  <c r="F20" i="17"/>
  <c r="V20" i="17"/>
  <c r="N21" i="17"/>
  <c r="O20" i="17"/>
  <c r="G21" i="17"/>
  <c r="W21" i="17"/>
  <c r="P19" i="17"/>
  <c r="H20" i="17"/>
  <c r="X20" i="17"/>
  <c r="P57" i="18"/>
  <c r="S56" i="18"/>
  <c r="L55" i="18"/>
  <c r="G55" i="18"/>
  <c r="F56" i="18"/>
  <c r="G16" i="17"/>
  <c r="AA56" i="18"/>
  <c r="L56" i="18"/>
  <c r="N56" i="18"/>
  <c r="E16" i="17"/>
  <c r="L17" i="17"/>
  <c r="U17" i="17"/>
  <c r="Z17" i="17"/>
  <c r="S17" i="17"/>
  <c r="J15" i="17"/>
  <c r="N16" i="17"/>
  <c r="V55" i="18"/>
  <c r="T17" i="17"/>
  <c r="AB16" i="17"/>
  <c r="L16" i="17"/>
  <c r="T15" i="17"/>
  <c r="AA17" i="17"/>
  <c r="K17" i="17"/>
  <c r="S16" i="17"/>
  <c r="AA15" i="17"/>
  <c r="K15" i="17"/>
  <c r="R17" i="17"/>
  <c r="Z16" i="17"/>
  <c r="J16" i="17"/>
  <c r="R15" i="17"/>
  <c r="Y17" i="17"/>
  <c r="E15" i="17"/>
  <c r="E17" i="17"/>
  <c r="Q17" i="17"/>
  <c r="Q16" i="17"/>
  <c r="P17" i="17"/>
  <c r="X16" i="17"/>
  <c r="H16" i="17"/>
  <c r="P15" i="17"/>
  <c r="W17" i="17"/>
  <c r="G17" i="17"/>
  <c r="O16" i="17"/>
  <c r="W15" i="17"/>
  <c r="G15" i="17"/>
  <c r="N17" i="17"/>
  <c r="V16" i="17"/>
  <c r="F16" i="17"/>
  <c r="N15" i="17"/>
  <c r="I17" i="17"/>
  <c r="M17" i="17"/>
  <c r="Y16" i="17"/>
  <c r="U16" i="17"/>
  <c r="I15" i="17"/>
  <c r="AB17" i="17"/>
  <c r="T16" i="17"/>
  <c r="L15" i="17"/>
  <c r="AA16" i="17"/>
  <c r="S15" i="17"/>
  <c r="J17" i="17"/>
  <c r="Z15" i="17"/>
  <c r="M16" i="17"/>
  <c r="I16" i="17"/>
  <c r="X17" i="17"/>
  <c r="P16" i="17"/>
  <c r="H15" i="17"/>
  <c r="W16" i="17"/>
  <c r="O15" i="17"/>
  <c r="F17" i="17"/>
  <c r="V15" i="17"/>
  <c r="U15" i="17"/>
  <c r="Q15" i="17"/>
  <c r="Y15" i="17"/>
  <c r="R16" i="17"/>
  <c r="K16" i="17"/>
  <c r="AB15" i="17"/>
  <c r="M15" i="17"/>
  <c r="F15" i="17"/>
  <c r="V17" i="17"/>
  <c r="O17" i="17"/>
  <c r="H17" i="17"/>
  <c r="W55" i="18"/>
  <c r="L57" i="18"/>
  <c r="AB57" i="18"/>
  <c r="Q55" i="18"/>
  <c r="I56" i="18"/>
  <c r="Y56" i="18"/>
  <c r="J57" i="18"/>
  <c r="E25" i="17"/>
  <c r="AG35" i="18"/>
  <c r="AG32" i="18"/>
  <c r="AG33" i="18" s="1"/>
  <c r="J52" i="18"/>
  <c r="E52" i="18"/>
  <c r="L53" i="18"/>
  <c r="H52" i="18"/>
  <c r="J51" i="18"/>
  <c r="Y51" i="18"/>
  <c r="AA41" i="18"/>
  <c r="W41" i="18"/>
  <c r="S41" i="18"/>
  <c r="O41" i="18"/>
  <c r="Z41" i="18"/>
  <c r="V41" i="18"/>
  <c r="R41" i="18"/>
  <c r="N41" i="18"/>
  <c r="J41" i="18"/>
  <c r="F41" i="18"/>
  <c r="Y41" i="18"/>
  <c r="U41" i="18"/>
  <c r="Q41" i="18"/>
  <c r="M41" i="18"/>
  <c r="X41" i="18"/>
  <c r="K41" i="18"/>
  <c r="E41" i="18"/>
  <c r="AB40" i="18"/>
  <c r="X40" i="18"/>
  <c r="T40" i="18"/>
  <c r="P40" i="18"/>
  <c r="L40" i="18"/>
  <c r="H40" i="18"/>
  <c r="AB39" i="18"/>
  <c r="X39" i="18"/>
  <c r="T39" i="18"/>
  <c r="P39" i="18"/>
  <c r="L39" i="18"/>
  <c r="H39" i="18"/>
  <c r="T41" i="18"/>
  <c r="I41" i="18"/>
  <c r="AA40" i="18"/>
  <c r="W40" i="18"/>
  <c r="S40" i="18"/>
  <c r="O40" i="18"/>
  <c r="K40" i="18"/>
  <c r="G40" i="18"/>
  <c r="AA39" i="18"/>
  <c r="W39" i="18"/>
  <c r="S39" i="18"/>
  <c r="O39" i="18"/>
  <c r="K39" i="18"/>
  <c r="G39" i="18"/>
  <c r="P41" i="18"/>
  <c r="H41" i="18"/>
  <c r="Z40" i="18"/>
  <c r="V40" i="18"/>
  <c r="R40" i="18"/>
  <c r="N40" i="18"/>
  <c r="J40" i="18"/>
  <c r="F40" i="18"/>
  <c r="Z39" i="18"/>
  <c r="V39" i="18"/>
  <c r="R39" i="18"/>
  <c r="N39" i="18"/>
  <c r="J39" i="18"/>
  <c r="F39" i="18"/>
  <c r="G41" i="18"/>
  <c r="U40" i="18"/>
  <c r="E40" i="18"/>
  <c r="U39" i="18"/>
  <c r="E39" i="18"/>
  <c r="L41" i="18"/>
  <c r="I40" i="18"/>
  <c r="Q40" i="18"/>
  <c r="Q39" i="18"/>
  <c r="Y40" i="18"/>
  <c r="I39" i="18"/>
  <c r="AB41" i="18"/>
  <c r="M40" i="18"/>
  <c r="M39" i="18"/>
  <c r="Y39" i="18"/>
  <c r="Y49" i="18"/>
  <c r="U49" i="18"/>
  <c r="Q49" i="18"/>
  <c r="M49" i="18"/>
  <c r="I49" i="18"/>
  <c r="E49" i="18"/>
  <c r="Y48" i="18"/>
  <c r="U48" i="18"/>
  <c r="Q48" i="18"/>
  <c r="M48" i="18"/>
  <c r="I48" i="18"/>
  <c r="E48" i="18"/>
  <c r="Y47" i="18"/>
  <c r="U47" i="18"/>
  <c r="Q47" i="18"/>
  <c r="M47" i="18"/>
  <c r="I47" i="18"/>
  <c r="E47" i="18"/>
  <c r="X49" i="18"/>
  <c r="S49" i="18"/>
  <c r="N49" i="18"/>
  <c r="H49" i="18"/>
  <c r="Z48" i="18"/>
  <c r="T48" i="18"/>
  <c r="O48" i="18"/>
  <c r="J48" i="18"/>
  <c r="AA47" i="18"/>
  <c r="V47" i="18"/>
  <c r="P47" i="18"/>
  <c r="K47" i="18"/>
  <c r="F47" i="18"/>
  <c r="AB49" i="18"/>
  <c r="W49" i="18"/>
  <c r="R49" i="18"/>
  <c r="L49" i="18"/>
  <c r="G49" i="18"/>
  <c r="X48" i="18"/>
  <c r="S48" i="18"/>
  <c r="N48" i="18"/>
  <c r="H48" i="18"/>
  <c r="Z47" i="18"/>
  <c r="T47" i="18"/>
  <c r="O47" i="18"/>
  <c r="J47" i="18"/>
  <c r="AA49" i="18"/>
  <c r="V49" i="18"/>
  <c r="P49" i="18"/>
  <c r="K49" i="18"/>
  <c r="F49" i="18"/>
  <c r="AB48" i="18"/>
  <c r="W48" i="18"/>
  <c r="R48" i="18"/>
  <c r="L48" i="18"/>
  <c r="G48" i="18"/>
  <c r="X47" i="18"/>
  <c r="S47" i="18"/>
  <c r="N47" i="18"/>
  <c r="H47" i="18"/>
  <c r="J49" i="18"/>
  <c r="P48" i="18"/>
  <c r="AB47" i="18"/>
  <c r="G47" i="18"/>
  <c r="Z49" i="18"/>
  <c r="K48" i="18"/>
  <c r="W47" i="18"/>
  <c r="T49" i="18"/>
  <c r="AA48" i="18"/>
  <c r="F48" i="18"/>
  <c r="R47" i="18"/>
  <c r="L47" i="18"/>
  <c r="V48" i="18"/>
  <c r="O49" i="18"/>
  <c r="U53" i="17"/>
  <c r="AB52" i="17"/>
  <c r="F53" i="17"/>
  <c r="T53" i="17"/>
  <c r="AB53" i="17"/>
  <c r="K57" i="17"/>
  <c r="W56" i="17"/>
  <c r="S55" i="17"/>
  <c r="L55" i="17"/>
  <c r="AG35" i="17"/>
  <c r="AG32" i="17"/>
  <c r="AG33" i="17" s="1"/>
  <c r="L52" i="18" l="1"/>
  <c r="L25" i="17"/>
  <c r="I51" i="18"/>
  <c r="E53" i="18"/>
  <c r="U51" i="18"/>
  <c r="I53" i="18"/>
  <c r="O53" i="18"/>
  <c r="F52" i="18"/>
  <c r="R51" i="18"/>
  <c r="R52" i="18"/>
  <c r="K51" i="18"/>
  <c r="V52" i="18"/>
  <c r="S51" i="18"/>
  <c r="G52" i="18"/>
  <c r="E51" i="18"/>
  <c r="T52" i="18"/>
  <c r="Z52" i="18"/>
  <c r="Q51" i="18"/>
  <c r="X52" i="18"/>
  <c r="F53" i="18"/>
  <c r="W51" i="18"/>
  <c r="AB52" i="18"/>
  <c r="O52" i="18"/>
  <c r="H53" i="18"/>
  <c r="H54" i="18" s="1"/>
  <c r="AA55" i="17"/>
  <c r="S57" i="17"/>
  <c r="Y56" i="17"/>
  <c r="N51" i="18"/>
  <c r="W52" i="18"/>
  <c r="I52" i="18"/>
  <c r="I54" i="18" s="1"/>
  <c r="Q56" i="17"/>
  <c r="U57" i="17"/>
  <c r="AA53" i="18"/>
  <c r="G53" i="18"/>
  <c r="Q52" i="18"/>
  <c r="K53" i="18"/>
  <c r="W53" i="18"/>
  <c r="U52" i="18"/>
  <c r="O24" i="17"/>
  <c r="I56" i="17"/>
  <c r="P55" i="17"/>
  <c r="H51" i="18"/>
  <c r="L51" i="18"/>
  <c r="L54" i="18" s="1"/>
  <c r="Y52" i="18"/>
  <c r="W23" i="17"/>
  <c r="W21" i="18"/>
  <c r="O29" i="18"/>
  <c r="N28" i="18"/>
  <c r="O20" i="18"/>
  <c r="M51" i="18"/>
  <c r="O51" i="18"/>
  <c r="AA51" i="18"/>
  <c r="P52" i="18"/>
  <c r="M52" i="18"/>
  <c r="N52" i="18"/>
  <c r="E20" i="18"/>
  <c r="K52" i="18"/>
  <c r="Z51" i="18"/>
  <c r="P51" i="18"/>
  <c r="P53" i="18"/>
  <c r="M53" i="18"/>
  <c r="N53" i="18"/>
  <c r="V51" i="18"/>
  <c r="S52" i="18"/>
  <c r="T51" i="18"/>
  <c r="T53" i="18"/>
  <c r="Q53" i="18"/>
  <c r="R53" i="18"/>
  <c r="T19" i="18"/>
  <c r="J53" i="18"/>
  <c r="AA52" i="18"/>
  <c r="S53" i="18"/>
  <c r="X51" i="18"/>
  <c r="X53" i="18"/>
  <c r="U53" i="18"/>
  <c r="V53" i="18"/>
  <c r="Z21" i="18"/>
  <c r="G51" i="18"/>
  <c r="F51" i="18"/>
  <c r="AB51" i="18"/>
  <c r="AB53" i="18"/>
  <c r="Y53" i="18"/>
  <c r="Y54" i="18" s="1"/>
  <c r="R19" i="18"/>
  <c r="W24" i="17"/>
  <c r="H55" i="17"/>
  <c r="J56" i="17"/>
  <c r="H56" i="17"/>
  <c r="V56" i="17"/>
  <c r="X56" i="17"/>
  <c r="F55" i="17"/>
  <c r="L57" i="17"/>
  <c r="V57" i="17"/>
  <c r="T57" i="17"/>
  <c r="AA57" i="17"/>
  <c r="R56" i="17"/>
  <c r="AB57" i="17"/>
  <c r="Q23" i="17"/>
  <c r="K55" i="17"/>
  <c r="U55" i="17"/>
  <c r="W25" i="17"/>
  <c r="E21" i="18"/>
  <c r="M21" i="18"/>
  <c r="Q19" i="18"/>
  <c r="P19" i="18"/>
  <c r="H20" i="18"/>
  <c r="AB20" i="18"/>
  <c r="E19" i="18"/>
  <c r="AA19" i="18"/>
  <c r="K19" i="18"/>
  <c r="R20" i="18"/>
  <c r="Y21" i="18"/>
  <c r="S19" i="18"/>
  <c r="Z27" i="18"/>
  <c r="W19" i="18"/>
  <c r="N19" i="18"/>
  <c r="T20" i="18"/>
  <c r="L20" i="18"/>
  <c r="L21" i="18"/>
  <c r="N20" i="18"/>
  <c r="G19" i="18"/>
  <c r="W53" i="17"/>
  <c r="O19" i="18"/>
  <c r="M20" i="18"/>
  <c r="M19" i="18"/>
  <c r="U20" i="18"/>
  <c r="W20" i="18"/>
  <c r="K21" i="18"/>
  <c r="I21" i="18"/>
  <c r="Y20" i="18"/>
  <c r="Y19" i="18"/>
  <c r="K20" i="18"/>
  <c r="S20" i="18"/>
  <c r="J20" i="18"/>
  <c r="U21" i="18"/>
  <c r="I20" i="18"/>
  <c r="Q21" i="18"/>
  <c r="R21" i="18"/>
  <c r="F20" i="18"/>
  <c r="G20" i="18"/>
  <c r="H21" i="18"/>
  <c r="G21" i="18"/>
  <c r="Z20" i="18"/>
  <c r="AB25" i="17"/>
  <c r="J25" i="17"/>
  <c r="Z23" i="17"/>
  <c r="J23" i="17"/>
  <c r="H23" i="17"/>
  <c r="G24" i="17"/>
  <c r="J27" i="18"/>
  <c r="W28" i="18"/>
  <c r="V29" i="18"/>
  <c r="L29" i="18"/>
  <c r="T28" i="18"/>
  <c r="AB27" i="18"/>
  <c r="Z29" i="18"/>
  <c r="J29" i="18"/>
  <c r="R28" i="18"/>
  <c r="V19" i="18"/>
  <c r="Q27" i="18"/>
  <c r="M28" i="18"/>
  <c r="J21" i="18"/>
  <c r="AB19" i="18"/>
  <c r="X27" i="18"/>
  <c r="W19" i="17"/>
  <c r="W22" i="17" s="1"/>
  <c r="H21" i="17"/>
  <c r="H22" i="17" s="1"/>
  <c r="F19" i="17"/>
  <c r="F22" i="17" s="1"/>
  <c r="Q20" i="18"/>
  <c r="M20" i="17"/>
  <c r="M22" i="17" s="1"/>
  <c r="X20" i="18"/>
  <c r="S20" i="17"/>
  <c r="S22" i="17" s="1"/>
  <c r="H27" i="18"/>
  <c r="G19" i="17"/>
  <c r="P20" i="17"/>
  <c r="P22" i="17" s="1"/>
  <c r="U20" i="17"/>
  <c r="Y19" i="17"/>
  <c r="Y22" i="17" s="1"/>
  <c r="AB20" i="17"/>
  <c r="AB22" i="17" s="1"/>
  <c r="U21" i="17"/>
  <c r="U22" i="17" s="1"/>
  <c r="F29" i="18"/>
  <c r="L27" i="18"/>
  <c r="U27" i="18"/>
  <c r="V27" i="18"/>
  <c r="S29" i="18"/>
  <c r="I28" i="18"/>
  <c r="F27" i="18"/>
  <c r="AA28" i="18"/>
  <c r="X29" i="18"/>
  <c r="E28" i="18"/>
  <c r="K28" i="18"/>
  <c r="H29" i="18"/>
  <c r="M27" i="18"/>
  <c r="P21" i="18"/>
  <c r="S27" i="18"/>
  <c r="P28" i="18"/>
  <c r="Y29" i="18"/>
  <c r="N21" i="18"/>
  <c r="Y27" i="18"/>
  <c r="Z28" i="18"/>
  <c r="O28" i="18"/>
  <c r="M29" i="18"/>
  <c r="J19" i="18"/>
  <c r="I19" i="18"/>
  <c r="R25" i="17"/>
  <c r="U23" i="17"/>
  <c r="Z20" i="17"/>
  <c r="Z22" i="17" s="1"/>
  <c r="AA19" i="17"/>
  <c r="AA22" i="17" s="1"/>
  <c r="T27" i="18"/>
  <c r="G28" i="18"/>
  <c r="AA20" i="18"/>
  <c r="X21" i="18"/>
  <c r="O27" i="18"/>
  <c r="AB21" i="18"/>
  <c r="P20" i="18"/>
  <c r="F21" i="18"/>
  <c r="AB55" i="17"/>
  <c r="J57" i="17"/>
  <c r="O55" i="17"/>
  <c r="O57" i="17"/>
  <c r="P57" i="17"/>
  <c r="M56" i="17"/>
  <c r="X55" i="17"/>
  <c r="Z56" i="17"/>
  <c r="W55" i="17"/>
  <c r="W57" i="17"/>
  <c r="X57" i="17"/>
  <c r="U56" i="17"/>
  <c r="U58" i="17" s="1"/>
  <c r="J55" i="17"/>
  <c r="N55" i="17"/>
  <c r="E55" i="17"/>
  <c r="K56" i="17"/>
  <c r="K58" i="17" s="1"/>
  <c r="I57" i="17"/>
  <c r="Z57" i="17"/>
  <c r="N57" i="17"/>
  <c r="O56" i="17"/>
  <c r="P56" i="17"/>
  <c r="M55" i="17"/>
  <c r="M57" i="17"/>
  <c r="F56" i="17"/>
  <c r="G56" i="17"/>
  <c r="E57" i="17"/>
  <c r="N56" i="17"/>
  <c r="L56" i="17"/>
  <c r="I55" i="17"/>
  <c r="I58" i="17" s="1"/>
  <c r="V55" i="17"/>
  <c r="R55" i="17"/>
  <c r="S56" i="17"/>
  <c r="S58" i="17" s="1"/>
  <c r="T56" i="17"/>
  <c r="Q55" i="17"/>
  <c r="Q57" i="17"/>
  <c r="F57" i="17"/>
  <c r="R57" i="17"/>
  <c r="AA56" i="17"/>
  <c r="AA58" i="17" s="1"/>
  <c r="AB56" i="17"/>
  <c r="Y55" i="17"/>
  <c r="Y57" i="17"/>
  <c r="T55" i="17"/>
  <c r="Z55" i="17"/>
  <c r="G55" i="17"/>
  <c r="G57" i="17"/>
  <c r="H57" i="17"/>
  <c r="H58" i="17" s="1"/>
  <c r="R44" i="18"/>
  <c r="S43" i="18"/>
  <c r="K29" i="18"/>
  <c r="I27" i="18"/>
  <c r="U19" i="18"/>
  <c r="S21" i="18"/>
  <c r="X19" i="18"/>
  <c r="V21" i="18"/>
  <c r="Q21" i="17"/>
  <c r="E19" i="17"/>
  <c r="E22" i="17" s="1"/>
  <c r="O33" i="17"/>
  <c r="AB33" i="17"/>
  <c r="Y32" i="17"/>
  <c r="Q16" i="18"/>
  <c r="L17" i="18"/>
  <c r="N31" i="17"/>
  <c r="P23" i="17"/>
  <c r="Y23" i="17"/>
  <c r="Z25" i="17"/>
  <c r="X23" i="17"/>
  <c r="Y24" i="17"/>
  <c r="O15" i="18"/>
  <c r="K25" i="17"/>
  <c r="G15" i="18"/>
  <c r="Z17" i="18"/>
  <c r="Q17" i="18"/>
  <c r="W33" i="17"/>
  <c r="G25" i="17"/>
  <c r="E23" i="17"/>
  <c r="R24" i="17"/>
  <c r="O25" i="17"/>
  <c r="E24" i="17"/>
  <c r="Z15" i="18"/>
  <c r="M25" i="17"/>
  <c r="P17" i="18"/>
  <c r="Z32" i="17"/>
  <c r="G23" i="17"/>
  <c r="T24" i="17"/>
  <c r="M23" i="17"/>
  <c r="O23" i="17"/>
  <c r="T15" i="18"/>
  <c r="M15" i="18"/>
  <c r="T16" i="18"/>
  <c r="N25" i="17"/>
  <c r="AB23" i="17"/>
  <c r="I25" i="17"/>
  <c r="V25" i="17"/>
  <c r="Y17" i="18"/>
  <c r="AB15" i="18"/>
  <c r="J15" i="18"/>
  <c r="AA17" i="18"/>
  <c r="V24" i="17"/>
  <c r="L23" i="17"/>
  <c r="I23" i="17"/>
  <c r="F25" i="17"/>
  <c r="Y16" i="18"/>
  <c r="L15" i="18"/>
  <c r="F24" i="17"/>
  <c r="S25" i="17"/>
  <c r="U24" i="17"/>
  <c r="N24" i="17"/>
  <c r="I15" i="18"/>
  <c r="M17" i="18"/>
  <c r="T23" i="17"/>
  <c r="N23" i="17"/>
  <c r="AA24" i="17"/>
  <c r="X25" i="17"/>
  <c r="V23" i="17"/>
  <c r="O17" i="18"/>
  <c r="M16" i="18"/>
  <c r="J24" i="17"/>
  <c r="X24" i="17"/>
  <c r="M24" i="17"/>
  <c r="K24" i="17"/>
  <c r="H25" i="17"/>
  <c r="F23" i="17"/>
  <c r="W16" i="18"/>
  <c r="W17" i="18"/>
  <c r="T21" i="18"/>
  <c r="L16" i="18"/>
  <c r="S16" i="18"/>
  <c r="H24" i="17"/>
  <c r="Y25" i="17"/>
  <c r="S23" i="17"/>
  <c r="P24" i="17"/>
  <c r="Q25" i="17"/>
  <c r="G16" i="18"/>
  <c r="AB24" i="17"/>
  <c r="W15" i="18"/>
  <c r="Z19" i="18"/>
  <c r="O21" i="18"/>
  <c r="J21" i="17"/>
  <c r="J22" i="17" s="1"/>
  <c r="K15" i="18"/>
  <c r="F17" i="18"/>
  <c r="V15" i="18"/>
  <c r="R17" i="18"/>
  <c r="E16" i="18"/>
  <c r="L28" i="18"/>
  <c r="Z16" i="18"/>
  <c r="I24" i="17"/>
  <c r="F15" i="18"/>
  <c r="AA29" i="18"/>
  <c r="AB17" i="18"/>
  <c r="J16" i="18"/>
  <c r="S28" i="18"/>
  <c r="W27" i="18"/>
  <c r="R15" i="18"/>
  <c r="K27" i="18"/>
  <c r="R31" i="17"/>
  <c r="W32" i="17"/>
  <c r="J31" i="17"/>
  <c r="O32" i="17"/>
  <c r="G33" i="17"/>
  <c r="X33" i="17"/>
  <c r="U32" i="17"/>
  <c r="V32" i="17"/>
  <c r="L31" i="17"/>
  <c r="H31" i="17"/>
  <c r="H32" i="17"/>
  <c r="E31" i="17"/>
  <c r="E33" i="17"/>
  <c r="F33" i="17"/>
  <c r="K32" i="17"/>
  <c r="P31" i="17"/>
  <c r="L32" i="17"/>
  <c r="I31" i="17"/>
  <c r="I33" i="17"/>
  <c r="J33" i="17"/>
  <c r="X31" i="17"/>
  <c r="M33" i="17"/>
  <c r="N33" i="17"/>
  <c r="AA33" i="17"/>
  <c r="M31" i="17"/>
  <c r="T31" i="17"/>
  <c r="S32" i="17"/>
  <c r="T32" i="17"/>
  <c r="Q31" i="17"/>
  <c r="Q33" i="17"/>
  <c r="R33" i="17"/>
  <c r="N17" i="18"/>
  <c r="P32" i="17"/>
  <c r="AA32" i="17"/>
  <c r="S33" i="17"/>
  <c r="X32" i="17"/>
  <c r="U31" i="17"/>
  <c r="U33" i="17"/>
  <c r="V33" i="17"/>
  <c r="K33" i="17"/>
  <c r="K31" i="17"/>
  <c r="AB32" i="17"/>
  <c r="Y31" i="17"/>
  <c r="Y33" i="17"/>
  <c r="Z33" i="17"/>
  <c r="Z31" i="17"/>
  <c r="AB31" i="17"/>
  <c r="S31" i="17"/>
  <c r="H33" i="17"/>
  <c r="E32" i="17"/>
  <c r="F32" i="17"/>
  <c r="V31" i="17"/>
  <c r="G31" i="17"/>
  <c r="AA31" i="17"/>
  <c r="L33" i="17"/>
  <c r="I32" i="17"/>
  <c r="J32" i="17"/>
  <c r="F31" i="17"/>
  <c r="O31" i="17"/>
  <c r="G32" i="17"/>
  <c r="P33" i="17"/>
  <c r="M32" i="17"/>
  <c r="N32" i="17"/>
  <c r="R27" i="18"/>
  <c r="W31" i="17"/>
  <c r="T33" i="17"/>
  <c r="Q32" i="17"/>
  <c r="AA25" i="17"/>
  <c r="E27" i="18"/>
  <c r="AA15" i="18"/>
  <c r="T25" i="17"/>
  <c r="K23" i="17"/>
  <c r="N27" i="18"/>
  <c r="U25" i="17"/>
  <c r="Y15" i="18"/>
  <c r="K17" i="18"/>
  <c r="R23" i="17"/>
  <c r="AB28" i="18"/>
  <c r="N29" i="18"/>
  <c r="J44" i="18"/>
  <c r="X15" i="18"/>
  <c r="K43" i="18"/>
  <c r="N16" i="18"/>
  <c r="K45" i="18"/>
  <c r="S45" i="18"/>
  <c r="Q33" i="18"/>
  <c r="X28" i="18"/>
  <c r="L43" i="18"/>
  <c r="F28" i="18"/>
  <c r="T45" i="18"/>
  <c r="H43" i="18"/>
  <c r="L44" i="18"/>
  <c r="I45" i="18"/>
  <c r="H16" i="18"/>
  <c r="S15" i="18"/>
  <c r="I29" i="18"/>
  <c r="Q45" i="18"/>
  <c r="T31" i="18"/>
  <c r="U17" i="18"/>
  <c r="V16" i="18"/>
  <c r="U29" i="18"/>
  <c r="AB44" i="18"/>
  <c r="P44" i="18"/>
  <c r="AB45" i="18"/>
  <c r="E45" i="18"/>
  <c r="F44" i="18"/>
  <c r="G43" i="18"/>
  <c r="G45" i="18"/>
  <c r="V32" i="18"/>
  <c r="AB43" i="18"/>
  <c r="X43" i="18"/>
  <c r="M45" i="18"/>
  <c r="N44" i="18"/>
  <c r="O43" i="18"/>
  <c r="O45" i="18"/>
  <c r="O32" i="18"/>
  <c r="W45" i="18"/>
  <c r="V44" i="18"/>
  <c r="W43" i="18"/>
  <c r="T44" i="18"/>
  <c r="P45" i="18"/>
  <c r="Y45" i="18"/>
  <c r="Z44" i="18"/>
  <c r="AA43" i="18"/>
  <c r="AA45" i="18"/>
  <c r="R32" i="18"/>
  <c r="Y44" i="18"/>
  <c r="H45" i="18"/>
  <c r="E43" i="18"/>
  <c r="F43" i="18"/>
  <c r="F45" i="18"/>
  <c r="G44" i="18"/>
  <c r="M31" i="18"/>
  <c r="I44" i="18"/>
  <c r="X45" i="18"/>
  <c r="I43" i="18"/>
  <c r="J43" i="18"/>
  <c r="J45" i="18"/>
  <c r="K44" i="18"/>
  <c r="F32" i="18"/>
  <c r="U44" i="18"/>
  <c r="T43" i="18"/>
  <c r="M43" i="18"/>
  <c r="N43" i="18"/>
  <c r="N45" i="18"/>
  <c r="O44" i="18"/>
  <c r="Z33" i="18"/>
  <c r="M33" i="18"/>
  <c r="X17" i="18"/>
  <c r="E44" i="18"/>
  <c r="H44" i="18"/>
  <c r="Q43" i="18"/>
  <c r="R43" i="18"/>
  <c r="R45" i="18"/>
  <c r="S44" i="18"/>
  <c r="P32" i="18"/>
  <c r="P43" i="18"/>
  <c r="M44" i="18"/>
  <c r="X44" i="18"/>
  <c r="U43" i="18"/>
  <c r="V43" i="18"/>
  <c r="V45" i="18"/>
  <c r="W44" i="18"/>
  <c r="K31" i="18"/>
  <c r="P29" i="18"/>
  <c r="U45" i="18"/>
  <c r="Q44" i="18"/>
  <c r="L45" i="18"/>
  <c r="Y43" i="18"/>
  <c r="Z43" i="18"/>
  <c r="Z45" i="18"/>
  <c r="L31" i="18"/>
  <c r="L24" i="17"/>
  <c r="AA23" i="17"/>
  <c r="G27" i="18"/>
  <c r="V28" i="18"/>
  <c r="V25" i="18"/>
  <c r="Z24" i="17"/>
  <c r="P16" i="18"/>
  <c r="Y28" i="18"/>
  <c r="H17" i="18"/>
  <c r="E17" i="18"/>
  <c r="Q29" i="18"/>
  <c r="W24" i="18"/>
  <c r="V17" i="18"/>
  <c r="E23" i="18"/>
  <c r="H23" i="18"/>
  <c r="I23" i="18"/>
  <c r="V23" i="18"/>
  <c r="J28" i="18"/>
  <c r="U28" i="18"/>
  <c r="P27" i="18"/>
  <c r="M23" i="18"/>
  <c r="P23" i="18"/>
  <c r="Q23" i="18"/>
  <c r="Z23" i="18"/>
  <c r="Z25" i="18"/>
  <c r="AA24" i="18"/>
  <c r="U23" i="18"/>
  <c r="X23" i="18"/>
  <c r="Y23" i="18"/>
  <c r="F24" i="18"/>
  <c r="G23" i="18"/>
  <c r="G25" i="18"/>
  <c r="I24" i="18"/>
  <c r="L24" i="18"/>
  <c r="E24" i="18"/>
  <c r="J24" i="18"/>
  <c r="K23" i="18"/>
  <c r="K25" i="18"/>
  <c r="Q24" i="18"/>
  <c r="T24" i="18"/>
  <c r="M24" i="18"/>
  <c r="N24" i="18"/>
  <c r="O23" i="18"/>
  <c r="O25" i="18"/>
  <c r="Y24" i="18"/>
  <c r="AB24" i="18"/>
  <c r="U24" i="18"/>
  <c r="R24" i="18"/>
  <c r="S23" i="18"/>
  <c r="S25" i="18"/>
  <c r="P15" i="18"/>
  <c r="H15" i="18"/>
  <c r="E25" i="18"/>
  <c r="H25" i="18"/>
  <c r="I25" i="18"/>
  <c r="V24" i="18"/>
  <c r="W23" i="18"/>
  <c r="W25" i="18"/>
  <c r="S17" i="18"/>
  <c r="M25" i="18"/>
  <c r="Q25" i="18"/>
  <c r="U25" i="18"/>
  <c r="Z24" i="18"/>
  <c r="AA23" i="18"/>
  <c r="AA25" i="18"/>
  <c r="U15" i="18"/>
  <c r="T23" i="18"/>
  <c r="L23" i="18"/>
  <c r="F23" i="18"/>
  <c r="F25" i="18"/>
  <c r="G24" i="18"/>
  <c r="P25" i="18"/>
  <c r="F16" i="18"/>
  <c r="H24" i="18"/>
  <c r="AB23" i="18"/>
  <c r="J23" i="18"/>
  <c r="J25" i="18"/>
  <c r="K24" i="18"/>
  <c r="T25" i="18"/>
  <c r="E15" i="18"/>
  <c r="E29" i="18"/>
  <c r="P24" i="18"/>
  <c r="X24" i="18"/>
  <c r="N23" i="18"/>
  <c r="N25" i="18"/>
  <c r="O24" i="18"/>
  <c r="X25" i="18"/>
  <c r="Z32" i="18"/>
  <c r="J17" i="18"/>
  <c r="G17" i="18"/>
  <c r="V20" i="18"/>
  <c r="F19" i="18"/>
  <c r="H19" i="18"/>
  <c r="L19" i="18"/>
  <c r="H28" i="18"/>
  <c r="AA27" i="18"/>
  <c r="G29" i="18"/>
  <c r="K16" i="18"/>
  <c r="L25" i="18"/>
  <c r="Y25" i="18"/>
  <c r="R23" i="18"/>
  <c r="R25" i="18"/>
  <c r="S24" i="18"/>
  <c r="AB16" i="18"/>
  <c r="R16" i="18"/>
  <c r="O16" i="18"/>
  <c r="T29" i="18"/>
  <c r="W29" i="18"/>
  <c r="R29" i="18"/>
  <c r="Q28" i="18"/>
  <c r="I17" i="18"/>
  <c r="S31" i="18"/>
  <c r="AA31" i="18"/>
  <c r="J31" i="18"/>
  <c r="R31" i="18"/>
  <c r="T32" i="18"/>
  <c r="AB32" i="18"/>
  <c r="X33" i="18"/>
  <c r="I33" i="18"/>
  <c r="Z31" i="18"/>
  <c r="J32" i="18"/>
  <c r="E32" i="18"/>
  <c r="E33" i="18"/>
  <c r="AA32" i="18"/>
  <c r="K33" i="18"/>
  <c r="U33" i="18"/>
  <c r="Q31" i="18"/>
  <c r="I31" i="18"/>
  <c r="M32" i="18"/>
  <c r="N33" i="18"/>
  <c r="J33" i="18"/>
  <c r="R33" i="18"/>
  <c r="S32" i="18"/>
  <c r="H33" i="18"/>
  <c r="W32" i="18"/>
  <c r="W33" i="18"/>
  <c r="E31" i="18"/>
  <c r="L32" i="18"/>
  <c r="O33" i="18"/>
  <c r="F33" i="18"/>
  <c r="U32" i="18"/>
  <c r="N31" i="18"/>
  <c r="W31" i="18"/>
  <c r="I32" i="18"/>
  <c r="V33" i="18"/>
  <c r="Y33" i="18"/>
  <c r="X31" i="18"/>
  <c r="H32" i="18"/>
  <c r="F31" i="18"/>
  <c r="P33" i="18"/>
  <c r="G32" i="18"/>
  <c r="H31" i="18"/>
  <c r="U31" i="18"/>
  <c r="G31" i="18"/>
  <c r="N32" i="18"/>
  <c r="V31" i="18"/>
  <c r="G33" i="18"/>
  <c r="L33" i="18"/>
  <c r="T33" i="18"/>
  <c r="AB31" i="18"/>
  <c r="Y31" i="18"/>
  <c r="Y32" i="18"/>
  <c r="O31" i="18"/>
  <c r="Q32" i="18"/>
  <c r="S33" i="18"/>
  <c r="AA33" i="18"/>
  <c r="K32" i="18"/>
  <c r="X32" i="18"/>
  <c r="P31" i="18"/>
  <c r="AA16" i="18"/>
  <c r="N15" i="18"/>
  <c r="J52" i="17"/>
  <c r="P52" i="17"/>
  <c r="Z52" i="17"/>
  <c r="T52" i="17"/>
  <c r="S53" i="17"/>
  <c r="Q53" i="17"/>
  <c r="Q37" i="18"/>
  <c r="Q51" i="17"/>
  <c r="X52" i="17"/>
  <c r="S51" i="17"/>
  <c r="V53" i="17"/>
  <c r="P53" i="17"/>
  <c r="E52" i="17"/>
  <c r="M51" i="17"/>
  <c r="G51" i="17"/>
  <c r="AA51" i="17"/>
  <c r="F51" i="17"/>
  <c r="X53" i="17"/>
  <c r="I52" i="17"/>
  <c r="Y51" i="17"/>
  <c r="O51" i="17"/>
  <c r="H52" i="17"/>
  <c r="J51" i="17"/>
  <c r="O52" i="17"/>
  <c r="M52" i="17"/>
  <c r="T51" i="17"/>
  <c r="I51" i="17"/>
  <c r="W51" i="17"/>
  <c r="V52" i="17"/>
  <c r="N51" i="17"/>
  <c r="S52" i="17"/>
  <c r="Q52" i="17"/>
  <c r="K51" i="17"/>
  <c r="Y53" i="17"/>
  <c r="U51" i="17"/>
  <c r="N52" i="17"/>
  <c r="J53" i="17"/>
  <c r="R51" i="17"/>
  <c r="W52" i="17"/>
  <c r="U52" i="17"/>
  <c r="H53" i="17"/>
  <c r="E51" i="17"/>
  <c r="R53" i="17"/>
  <c r="Z53" i="17"/>
  <c r="V51" i="17"/>
  <c r="AA52" i="17"/>
  <c r="Y52" i="17"/>
  <c r="AB51" i="17"/>
  <c r="AB54" i="17" s="1"/>
  <c r="H51" i="17"/>
  <c r="F52" i="17"/>
  <c r="Z51" i="17"/>
  <c r="G53" i="17"/>
  <c r="E53" i="17"/>
  <c r="N53" i="17"/>
  <c r="L53" i="17"/>
  <c r="P51" i="17"/>
  <c r="K52" i="17"/>
  <c r="G52" i="17"/>
  <c r="K53" i="17"/>
  <c r="I53" i="17"/>
  <c r="AA53" i="17"/>
  <c r="L51" i="17"/>
  <c r="X51" i="17"/>
  <c r="R52" i="17"/>
  <c r="L52" i="17"/>
  <c r="O53" i="17"/>
  <c r="H56" i="18"/>
  <c r="AA55" i="18"/>
  <c r="O37" i="18"/>
  <c r="O56" i="18"/>
  <c r="K55" i="18"/>
  <c r="N57" i="18"/>
  <c r="X56" i="18"/>
  <c r="G57" i="18"/>
  <c r="G56" i="18"/>
  <c r="S57" i="18"/>
  <c r="J56" i="18"/>
  <c r="O57" i="18"/>
  <c r="O55" i="18"/>
  <c r="AB55" i="18"/>
  <c r="T55" i="18"/>
  <c r="AA57" i="18"/>
  <c r="T56" i="18"/>
  <c r="R57" i="18"/>
  <c r="Z56" i="18"/>
  <c r="H55" i="18"/>
  <c r="F41" i="17"/>
  <c r="W57" i="18"/>
  <c r="V56" i="18"/>
  <c r="F57" i="18"/>
  <c r="V57" i="18"/>
  <c r="F55" i="18"/>
  <c r="P56" i="18"/>
  <c r="H39" i="17"/>
  <c r="X36" i="18"/>
  <c r="Y39" i="17"/>
  <c r="J37" i="18"/>
  <c r="E41" i="17"/>
  <c r="R56" i="18"/>
  <c r="S55" i="18"/>
  <c r="S58" i="18" s="1"/>
  <c r="Y57" i="18"/>
  <c r="N55" i="18"/>
  <c r="U57" i="18"/>
  <c r="I57" i="18"/>
  <c r="R55" i="18"/>
  <c r="M56" i="18"/>
  <c r="K37" i="18"/>
  <c r="H36" i="18"/>
  <c r="Z35" i="18"/>
  <c r="W36" i="18"/>
  <c r="L41" i="17"/>
  <c r="Z55" i="18"/>
  <c r="K57" i="18"/>
  <c r="E57" i="18"/>
  <c r="M57" i="18"/>
  <c r="Y55" i="18"/>
  <c r="U55" i="18"/>
  <c r="U56" i="18"/>
  <c r="W56" i="18"/>
  <c r="S36" i="18"/>
  <c r="W37" i="18"/>
  <c r="E36" i="18"/>
  <c r="O35" i="18"/>
  <c r="X35" i="18"/>
  <c r="J55" i="18"/>
  <c r="K56" i="18"/>
  <c r="E56" i="18"/>
  <c r="Q56" i="18"/>
  <c r="E55" i="18"/>
  <c r="X57" i="18"/>
  <c r="M55" i="18"/>
  <c r="X55" i="18"/>
  <c r="K35" i="18"/>
  <c r="I37" i="18"/>
  <c r="V35" i="18"/>
  <c r="G36" i="18"/>
  <c r="Q57" i="18"/>
  <c r="P55" i="18"/>
  <c r="H57" i="18"/>
  <c r="AB56" i="18"/>
  <c r="T57" i="18"/>
  <c r="I55" i="18"/>
  <c r="M37" i="18"/>
  <c r="I35" i="18"/>
  <c r="U37" i="18"/>
  <c r="P39" i="17"/>
  <c r="X39" i="17"/>
  <c r="Q40" i="17"/>
  <c r="N39" i="17"/>
  <c r="Q39" i="17"/>
  <c r="G39" i="17"/>
  <c r="I40" i="17"/>
  <c r="U41" i="17"/>
  <c r="N40" i="17"/>
  <c r="G40" i="17"/>
  <c r="I39" i="17"/>
  <c r="U39" i="17"/>
  <c r="AB39" i="17"/>
  <c r="K39" i="17"/>
  <c r="V39" i="17"/>
  <c r="S40" i="17"/>
  <c r="T41" i="17"/>
  <c r="P41" i="17"/>
  <c r="W40" i="17"/>
  <c r="Z39" i="17"/>
  <c r="AA40" i="17"/>
  <c r="F39" i="17"/>
  <c r="O39" i="17"/>
  <c r="AB40" i="17"/>
  <c r="H40" i="17"/>
  <c r="O40" i="17"/>
  <c r="E39" i="17"/>
  <c r="M41" i="17"/>
  <c r="K41" i="17"/>
  <c r="L40" i="17"/>
  <c r="G41" i="17"/>
  <c r="L39" i="17"/>
  <c r="U40" i="17"/>
  <c r="R41" i="17"/>
  <c r="T39" i="17"/>
  <c r="O41" i="17"/>
  <c r="Q41" i="17"/>
  <c r="E40" i="17"/>
  <c r="Z40" i="17"/>
  <c r="W41" i="17"/>
  <c r="K40" i="17"/>
  <c r="AB41" i="17"/>
  <c r="S41" i="17"/>
  <c r="M39" i="17"/>
  <c r="J40" i="17"/>
  <c r="W39" i="17"/>
  <c r="Z41" i="17"/>
  <c r="N41" i="17"/>
  <c r="X41" i="17"/>
  <c r="R39" i="17"/>
  <c r="S39" i="17"/>
  <c r="R40" i="17"/>
  <c r="F40" i="17"/>
  <c r="T40" i="17"/>
  <c r="H41" i="17"/>
  <c r="Y41" i="17"/>
  <c r="AA39" i="17"/>
  <c r="J39" i="17"/>
  <c r="M40" i="17"/>
  <c r="P40" i="17"/>
  <c r="I41" i="17"/>
  <c r="AA41" i="17"/>
  <c r="V40" i="17"/>
  <c r="Y40" i="17"/>
  <c r="X40" i="17"/>
  <c r="J41" i="17"/>
  <c r="U16" i="18"/>
  <c r="Q15" i="18"/>
  <c r="I16" i="18"/>
  <c r="R36" i="18"/>
  <c r="X16" i="18"/>
  <c r="Q24" i="17"/>
  <c r="S24" i="17"/>
  <c r="G47" i="17"/>
  <c r="AA49" i="17"/>
  <c r="W47" i="17"/>
  <c r="AA35" i="18"/>
  <c r="P35" i="18"/>
  <c r="U36" i="18"/>
  <c r="Y36" i="18"/>
  <c r="F37" i="18"/>
  <c r="N36" i="18"/>
  <c r="Q36" i="18"/>
  <c r="R37" i="18"/>
  <c r="G37" i="18"/>
  <c r="M36" i="18"/>
  <c r="I36" i="18"/>
  <c r="AB35" i="18"/>
  <c r="K36" i="18"/>
  <c r="Z37" i="18"/>
  <c r="F35" i="18"/>
  <c r="N49" i="17"/>
  <c r="AB47" i="17"/>
  <c r="Z36" i="18"/>
  <c r="O36" i="18"/>
  <c r="L37" i="18"/>
  <c r="U35" i="18"/>
  <c r="S37" i="18"/>
  <c r="Q35" i="18"/>
  <c r="K49" i="17"/>
  <c r="L49" i="17"/>
  <c r="J36" i="18"/>
  <c r="W35" i="18"/>
  <c r="H37" i="18"/>
  <c r="AB37" i="18"/>
  <c r="V37" i="18"/>
  <c r="R49" i="17"/>
  <c r="F48" i="17"/>
  <c r="AA47" i="17"/>
  <c r="R35" i="18"/>
  <c r="G35" i="18"/>
  <c r="X37" i="18"/>
  <c r="M35" i="18"/>
  <c r="S49" i="17"/>
  <c r="H49" i="17"/>
  <c r="AB36" i="18"/>
  <c r="Y37" i="18"/>
  <c r="N37" i="18"/>
  <c r="T36" i="18"/>
  <c r="K48" i="17"/>
  <c r="L36" i="18"/>
  <c r="Y35" i="18"/>
  <c r="V36" i="18"/>
  <c r="L35" i="18"/>
  <c r="P49" i="17"/>
  <c r="T35" i="18"/>
  <c r="E37" i="18"/>
  <c r="F36" i="18"/>
  <c r="AA36" i="18"/>
  <c r="P36" i="18"/>
  <c r="X47" i="17"/>
  <c r="AA37" i="18"/>
  <c r="E35" i="18"/>
  <c r="P37" i="18"/>
  <c r="N35" i="18"/>
  <c r="S35" i="18"/>
  <c r="H35" i="18"/>
  <c r="J35" i="18"/>
  <c r="P48" i="17"/>
  <c r="R47" i="17"/>
  <c r="L47" i="17"/>
  <c r="I49" i="17"/>
  <c r="X49" i="17"/>
  <c r="Z48" i="17"/>
  <c r="O48" i="17"/>
  <c r="V48" i="17"/>
  <c r="J48" i="17"/>
  <c r="W48" i="17"/>
  <c r="F49" i="17"/>
  <c r="T48" i="17"/>
  <c r="Q49" i="17"/>
  <c r="P47" i="17"/>
  <c r="M49" i="17"/>
  <c r="K47" i="17"/>
  <c r="J47" i="17"/>
  <c r="I47" i="17"/>
  <c r="U49" i="17"/>
  <c r="V47" i="17"/>
  <c r="Y48" i="17"/>
  <c r="T47" i="17"/>
  <c r="U48" i="17"/>
  <c r="W49" i="17"/>
  <c r="H47" i="17"/>
  <c r="Y49" i="17"/>
  <c r="E49" i="17"/>
  <c r="H48" i="17"/>
  <c r="I48" i="17"/>
  <c r="O49" i="17"/>
  <c r="E48" i="17"/>
  <c r="S48" i="17"/>
  <c r="J49" i="17"/>
  <c r="V49" i="17"/>
  <c r="M48" i="17"/>
  <c r="O47" i="17"/>
  <c r="Q47" i="17"/>
  <c r="N48" i="17"/>
  <c r="M47" i="17"/>
  <c r="Z47" i="17"/>
  <c r="AA48" i="17"/>
  <c r="U47" i="17"/>
  <c r="G49" i="17"/>
  <c r="AB49" i="17"/>
  <c r="T49" i="17"/>
  <c r="G48" i="17"/>
  <c r="AB48" i="17"/>
  <c r="E47" i="17"/>
  <c r="R48" i="17"/>
  <c r="L48" i="17"/>
  <c r="Z49" i="17"/>
  <c r="Y47" i="17"/>
  <c r="X48" i="17"/>
  <c r="S47" i="17"/>
  <c r="N47" i="17"/>
  <c r="F47" i="17"/>
  <c r="AD47" i="18"/>
  <c r="AD49" i="18"/>
  <c r="AD41" i="18"/>
  <c r="AD40" i="18"/>
  <c r="AD48" i="18"/>
  <c r="AD17" i="17"/>
  <c r="AD39" i="18"/>
  <c r="AD15" i="17"/>
  <c r="AD16" i="17"/>
  <c r="L22" i="17"/>
  <c r="AD19" i="17"/>
  <c r="X28" i="17"/>
  <c r="I12" i="18"/>
  <c r="T11" i="17"/>
  <c r="AA43" i="17"/>
  <c r="F43" i="17"/>
  <c r="W44" i="17"/>
  <c r="L28" i="17"/>
  <c r="G43" i="17"/>
  <c r="U43" i="17"/>
  <c r="N29" i="17"/>
  <c r="Q44" i="17"/>
  <c r="X45" i="17"/>
  <c r="J29" i="17"/>
  <c r="I29" i="17"/>
  <c r="G45" i="17"/>
  <c r="K44" i="17"/>
  <c r="K12" i="17"/>
  <c r="N11" i="18"/>
  <c r="R11" i="18"/>
  <c r="L12" i="17"/>
  <c r="F12" i="18"/>
  <c r="AA11" i="17"/>
  <c r="H37" i="17"/>
  <c r="Z35" i="17"/>
  <c r="K35" i="17"/>
  <c r="S35" i="17"/>
  <c r="R35" i="17"/>
  <c r="G36" i="17"/>
  <c r="F35" i="17"/>
  <c r="I35" i="17"/>
  <c r="AB37" i="17"/>
  <c r="N37" i="17"/>
  <c r="Y37" i="17"/>
  <c r="E35" i="17"/>
  <c r="G37" i="17"/>
  <c r="L35" i="17"/>
  <c r="U36" i="17"/>
  <c r="AA36" i="17"/>
  <c r="Y35" i="17"/>
  <c r="L27" i="17"/>
  <c r="W29" i="17"/>
  <c r="I27" i="17"/>
  <c r="Y29" i="17"/>
  <c r="AB45" i="17"/>
  <c r="J44" i="17"/>
  <c r="P44" i="17"/>
  <c r="Y43" i="17"/>
  <c r="F29" i="17"/>
  <c r="M44" i="17"/>
  <c r="Z43" i="17"/>
  <c r="E43" i="17"/>
  <c r="J43" i="17"/>
  <c r="AB44" i="17"/>
  <c r="F28" i="17"/>
  <c r="AA29" i="17"/>
  <c r="P27" i="17"/>
  <c r="Y27" i="17"/>
  <c r="U44" i="17"/>
  <c r="L45" i="17"/>
  <c r="H43" i="17"/>
  <c r="Z44" i="17"/>
  <c r="R43" i="17"/>
  <c r="J45" i="17"/>
  <c r="X43" i="17"/>
  <c r="P45" i="17"/>
  <c r="M45" i="17"/>
  <c r="Q13" i="18"/>
  <c r="U13" i="18"/>
  <c r="N27" i="17"/>
  <c r="Z27" i="17"/>
  <c r="O28" i="17"/>
  <c r="Q28" i="17"/>
  <c r="E44" i="17"/>
  <c r="T43" i="17"/>
  <c r="L43" i="17"/>
  <c r="H45" i="17"/>
  <c r="W43" i="17"/>
  <c r="O45" i="17"/>
  <c r="G44" i="17"/>
  <c r="V45" i="17"/>
  <c r="Q45" i="17"/>
  <c r="U11" i="17"/>
  <c r="AB12" i="17"/>
  <c r="Q12" i="17"/>
  <c r="J12" i="17"/>
  <c r="N13" i="18"/>
  <c r="AA11" i="18"/>
  <c r="X12" i="18"/>
  <c r="O11" i="18"/>
  <c r="O13" i="18"/>
  <c r="AA12" i="17"/>
  <c r="X13" i="17"/>
  <c r="Q13" i="17"/>
  <c r="J13" i="17"/>
  <c r="Z12" i="17"/>
  <c r="T13" i="18"/>
  <c r="T11" i="18"/>
  <c r="W11" i="18"/>
  <c r="G13" i="18"/>
  <c r="Q11" i="17"/>
  <c r="R11" i="17"/>
  <c r="K11" i="17"/>
  <c r="Z13" i="17"/>
  <c r="S13" i="17"/>
  <c r="P11" i="18"/>
  <c r="E12" i="18"/>
  <c r="H13" i="18"/>
  <c r="K13" i="18"/>
  <c r="AB11" i="18"/>
  <c r="G12" i="18"/>
  <c r="M13" i="18"/>
  <c r="M12" i="18"/>
  <c r="P12" i="18"/>
  <c r="V11" i="18"/>
  <c r="Y11" i="18"/>
  <c r="I13" i="18"/>
  <c r="S12" i="18"/>
  <c r="Z12" i="18"/>
  <c r="F11" i="18"/>
  <c r="Y12" i="18"/>
  <c r="W13" i="18"/>
  <c r="K12" i="18"/>
  <c r="H12" i="18"/>
  <c r="S11" i="18"/>
  <c r="E11" i="18"/>
  <c r="R12" i="18"/>
  <c r="L12" i="18"/>
  <c r="Z13" i="18"/>
  <c r="U12" i="18"/>
  <c r="E13" i="18"/>
  <c r="L13" i="18"/>
  <c r="Y13" i="18"/>
  <c r="I11" i="18"/>
  <c r="H11" i="18"/>
  <c r="AA13" i="18"/>
  <c r="AA12" i="18"/>
  <c r="M11" i="18"/>
  <c r="V13" i="18"/>
  <c r="J12" i="18"/>
  <c r="U11" i="18"/>
  <c r="J13" i="18"/>
  <c r="Z11" i="18"/>
  <c r="N12" i="18"/>
  <c r="V12" i="18"/>
  <c r="Q11" i="18"/>
  <c r="L11" i="18"/>
  <c r="X11" i="18"/>
  <c r="O12" i="18"/>
  <c r="J11" i="18"/>
  <c r="AB12" i="18"/>
  <c r="K11" i="18"/>
  <c r="AB13" i="18"/>
  <c r="T12" i="18"/>
  <c r="W12" i="18"/>
  <c r="Q12" i="18"/>
  <c r="G11" i="18"/>
  <c r="R13" i="18"/>
  <c r="F13" i="18"/>
  <c r="X13" i="18"/>
  <c r="M11" i="17"/>
  <c r="S12" i="17"/>
  <c r="L13" i="17"/>
  <c r="G12" i="17"/>
  <c r="F11" i="17"/>
  <c r="V11" i="17"/>
  <c r="P12" i="17"/>
  <c r="E13" i="17"/>
  <c r="U13" i="17"/>
  <c r="O11" i="17"/>
  <c r="E12" i="17"/>
  <c r="U12" i="17"/>
  <c r="N13" i="17"/>
  <c r="H11" i="17"/>
  <c r="X11" i="17"/>
  <c r="N12" i="17"/>
  <c r="G13" i="17"/>
  <c r="W13" i="17"/>
  <c r="O12" i="17"/>
  <c r="T13" i="17"/>
  <c r="AB13" i="17"/>
  <c r="W12" i="17"/>
  <c r="J11" i="17"/>
  <c r="Z11" i="17"/>
  <c r="T12" i="17"/>
  <c r="I13" i="17"/>
  <c r="Y13" i="17"/>
  <c r="S11" i="17"/>
  <c r="I12" i="17"/>
  <c r="Y12" i="17"/>
  <c r="R13" i="17"/>
  <c r="L11" i="17"/>
  <c r="AB11" i="17"/>
  <c r="R12" i="17"/>
  <c r="K13" i="17"/>
  <c r="AA13" i="17"/>
  <c r="Y11" i="17"/>
  <c r="P13" i="17"/>
  <c r="I11" i="17"/>
  <c r="E11" i="17"/>
  <c r="H13" i="17"/>
  <c r="N11" i="17"/>
  <c r="H12" i="17"/>
  <c r="X12" i="17"/>
  <c r="M13" i="17"/>
  <c r="G11" i="17"/>
  <c r="W11" i="17"/>
  <c r="M12" i="17"/>
  <c r="F13" i="17"/>
  <c r="V13" i="17"/>
  <c r="P11" i="17"/>
  <c r="F12" i="17"/>
  <c r="V12" i="17"/>
  <c r="S13" i="18"/>
  <c r="G27" i="17"/>
  <c r="W27" i="17"/>
  <c r="V28" i="17"/>
  <c r="AA28" i="17"/>
  <c r="S27" i="17"/>
  <c r="R28" i="17"/>
  <c r="K29" i="17"/>
  <c r="J27" i="17"/>
  <c r="H28" i="17"/>
  <c r="G29" i="17"/>
  <c r="AB29" i="17"/>
  <c r="V27" i="17"/>
  <c r="T28" i="17"/>
  <c r="S29" i="17"/>
  <c r="M27" i="17"/>
  <c r="E28" i="17"/>
  <c r="U28" i="17"/>
  <c r="M29" i="17"/>
  <c r="AB27" i="17"/>
  <c r="K28" i="17"/>
  <c r="O29" i="17"/>
  <c r="T29" i="17"/>
  <c r="X27" i="17"/>
  <c r="W28" i="17"/>
  <c r="P29" i="17"/>
  <c r="O27" i="17"/>
  <c r="N28" i="17"/>
  <c r="L29" i="17"/>
  <c r="F27" i="17"/>
  <c r="AA27" i="17"/>
  <c r="Z28" i="17"/>
  <c r="X29" i="17"/>
  <c r="Q27" i="17"/>
  <c r="I28" i="17"/>
  <c r="Y28" i="17"/>
  <c r="Q29" i="17"/>
  <c r="P28" i="17"/>
  <c r="Z29" i="17"/>
  <c r="R27" i="17"/>
  <c r="H27" i="17"/>
  <c r="G28" i="17"/>
  <c r="AB28" i="17"/>
  <c r="V29" i="17"/>
  <c r="T27" i="17"/>
  <c r="S28" i="17"/>
  <c r="R29" i="17"/>
  <c r="K27" i="17"/>
  <c r="J28" i="17"/>
  <c r="H29" i="17"/>
  <c r="E27" i="17"/>
  <c r="U27" i="17"/>
  <c r="M28" i="17"/>
  <c r="E29" i="17"/>
  <c r="Y36" i="17"/>
  <c r="L37" i="17"/>
  <c r="W36" i="17"/>
  <c r="I37" i="17"/>
  <c r="V36" i="17"/>
  <c r="E36" i="17"/>
  <c r="P36" i="17"/>
  <c r="S36" i="17"/>
  <c r="U37" i="17"/>
  <c r="F37" i="17"/>
  <c r="X36" i="17"/>
  <c r="E37" i="17"/>
  <c r="Z37" i="17"/>
  <c r="T37" i="17"/>
  <c r="K36" i="17"/>
  <c r="U35" i="17"/>
  <c r="O37" i="17"/>
  <c r="T35" i="17"/>
  <c r="Q36" i="17"/>
  <c r="AA35" i="17"/>
  <c r="J37" i="17"/>
  <c r="M37" i="17"/>
  <c r="Z36" i="17"/>
  <c r="I36" i="17"/>
  <c r="T36" i="17"/>
  <c r="S37" i="17"/>
  <c r="Q37" i="17"/>
  <c r="F36" i="17"/>
  <c r="M35" i="17"/>
  <c r="X35" i="17"/>
  <c r="O35" i="17"/>
  <c r="V35" i="17"/>
  <c r="P35" i="17"/>
  <c r="R36" i="17"/>
  <c r="L36" i="17"/>
  <c r="V37" i="17"/>
  <c r="P37" i="17"/>
  <c r="K37" i="17"/>
  <c r="W35" i="17"/>
  <c r="AB36" i="17"/>
  <c r="J36" i="17"/>
  <c r="Q35" i="17"/>
  <c r="AB35" i="17"/>
  <c r="O36" i="17"/>
  <c r="N35" i="17"/>
  <c r="X37" i="17"/>
  <c r="H35" i="17"/>
  <c r="AA37" i="17"/>
  <c r="M36" i="17"/>
  <c r="G35" i="17"/>
  <c r="J35" i="17"/>
  <c r="W37" i="17"/>
  <c r="N36" i="17"/>
  <c r="H36" i="17"/>
  <c r="Y18" i="17"/>
  <c r="Y44" i="17"/>
  <c r="K43" i="17"/>
  <c r="O43" i="17"/>
  <c r="H44" i="17"/>
  <c r="N44" i="17"/>
  <c r="P43" i="17"/>
  <c r="O44" i="17"/>
  <c r="N45" i="17"/>
  <c r="I43" i="17"/>
  <c r="AB43" i="17"/>
  <c r="V44" i="17"/>
  <c r="T45" i="17"/>
  <c r="N43" i="17"/>
  <c r="L44" i="17"/>
  <c r="F45" i="17"/>
  <c r="AA45" i="17"/>
  <c r="E45" i="17"/>
  <c r="U45" i="17"/>
  <c r="I44" i="17"/>
  <c r="S44" i="17"/>
  <c r="X44" i="17"/>
  <c r="R45" i="17"/>
  <c r="W45" i="17"/>
  <c r="V43" i="17"/>
  <c r="T44" i="17"/>
  <c r="S45" i="17"/>
  <c r="M43" i="17"/>
  <c r="F44" i="17"/>
  <c r="AA44" i="17"/>
  <c r="Z45" i="17"/>
  <c r="S43" i="17"/>
  <c r="R44" i="17"/>
  <c r="K45" i="17"/>
  <c r="Q43" i="17"/>
  <c r="I45" i="17"/>
  <c r="R22" i="17"/>
  <c r="T22" i="17"/>
  <c r="L18" i="17"/>
  <c r="K22" i="17"/>
  <c r="O22" i="17"/>
  <c r="V22" i="17"/>
  <c r="G22" i="17"/>
  <c r="I22" i="17"/>
  <c r="X22" i="17"/>
  <c r="N22" i="17"/>
  <c r="Z18" i="17"/>
  <c r="L58" i="18"/>
  <c r="U18" i="17"/>
  <c r="P18" i="17"/>
  <c r="S18" i="17"/>
  <c r="V18" i="17"/>
  <c r="H18" i="17"/>
  <c r="M18" i="17"/>
  <c r="N18" i="17"/>
  <c r="AB18" i="17"/>
  <c r="F18" i="17"/>
  <c r="X18" i="17"/>
  <c r="E18" i="17"/>
  <c r="J18" i="17"/>
  <c r="G18" i="17"/>
  <c r="AC15" i="17"/>
  <c r="W18" i="17"/>
  <c r="I18" i="17"/>
  <c r="AC17" i="17"/>
  <c r="O18" i="17"/>
  <c r="AC16" i="17"/>
  <c r="Q18" i="17"/>
  <c r="R18" i="17"/>
  <c r="K18" i="17"/>
  <c r="T18" i="17"/>
  <c r="AA18" i="17"/>
  <c r="R50" i="18"/>
  <c r="W50" i="18"/>
  <c r="AB50" i="18"/>
  <c r="N50" i="18"/>
  <c r="Z50" i="18"/>
  <c r="P50" i="18"/>
  <c r="I50" i="18"/>
  <c r="Y50" i="18"/>
  <c r="M42" i="18"/>
  <c r="N42" i="18"/>
  <c r="G42" i="18"/>
  <c r="W42" i="18"/>
  <c r="P42" i="18"/>
  <c r="S50" i="18"/>
  <c r="J50" i="18"/>
  <c r="M50" i="18"/>
  <c r="Q42" i="18"/>
  <c r="K42" i="18"/>
  <c r="AA42" i="18"/>
  <c r="V50" i="18"/>
  <c r="AC48" i="18"/>
  <c r="E42" i="18"/>
  <c r="AC39" i="18"/>
  <c r="R42" i="18"/>
  <c r="T42" i="18"/>
  <c r="X50" i="18"/>
  <c r="O50" i="18"/>
  <c r="F50" i="18"/>
  <c r="AA50" i="18"/>
  <c r="Q50" i="18"/>
  <c r="U42" i="18"/>
  <c r="F42" i="18"/>
  <c r="V42" i="18"/>
  <c r="O42" i="18"/>
  <c r="H42" i="18"/>
  <c r="X42" i="18"/>
  <c r="AC41" i="18"/>
  <c r="L50" i="18"/>
  <c r="G50" i="18"/>
  <c r="H50" i="18"/>
  <c r="T50" i="18"/>
  <c r="K50" i="18"/>
  <c r="E50" i="18"/>
  <c r="AC47" i="18"/>
  <c r="U50" i="18"/>
  <c r="AC49" i="18"/>
  <c r="Y42" i="18"/>
  <c r="I42" i="18"/>
  <c r="AC40" i="18"/>
  <c r="J42" i="18"/>
  <c r="Z42" i="18"/>
  <c r="S42" i="18"/>
  <c r="L42" i="18"/>
  <c r="AB42" i="18"/>
  <c r="E54" i="18"/>
  <c r="AG39" i="18"/>
  <c r="AG36" i="18"/>
  <c r="AG37" i="18" s="1"/>
  <c r="AG39" i="17"/>
  <c r="AG36" i="17"/>
  <c r="AG37" i="17" s="1"/>
  <c r="Q58" i="17"/>
  <c r="R54" i="18" l="1"/>
  <c r="W26" i="17"/>
  <c r="U54" i="18"/>
  <c r="X54" i="18"/>
  <c r="O54" i="18"/>
  <c r="Z54" i="18"/>
  <c r="W54" i="18"/>
  <c r="F54" i="18"/>
  <c r="N54" i="18"/>
  <c r="V54" i="18"/>
  <c r="M54" i="18"/>
  <c r="O30" i="18"/>
  <c r="G54" i="18"/>
  <c r="Q54" i="18"/>
  <c r="T54" i="18"/>
  <c r="K54" i="18"/>
  <c r="AD52" i="18"/>
  <c r="Y22" i="18"/>
  <c r="AC53" i="18"/>
  <c r="AB54" i="18"/>
  <c r="AC51" i="18"/>
  <c r="W22" i="18"/>
  <c r="J54" i="18"/>
  <c r="S54" i="18"/>
  <c r="AD53" i="18"/>
  <c r="L30" i="18"/>
  <c r="Z30" i="18"/>
  <c r="E22" i="18"/>
  <c r="R22" i="18"/>
  <c r="AA54" i="18"/>
  <c r="AD51" i="18"/>
  <c r="P22" i="18"/>
  <c r="AC52" i="18"/>
  <c r="Q22" i="18"/>
  <c r="AA22" i="18"/>
  <c r="P54" i="18"/>
  <c r="H22" i="18"/>
  <c r="M22" i="18"/>
  <c r="V26" i="17"/>
  <c r="V58" i="17"/>
  <c r="T22" i="18"/>
  <c r="Z22" i="18"/>
  <c r="L58" i="17"/>
  <c r="J22" i="18"/>
  <c r="L22" i="18"/>
  <c r="AB22" i="18"/>
  <c r="G22" i="18"/>
  <c r="K22" i="18"/>
  <c r="J30" i="18"/>
  <c r="N22" i="18"/>
  <c r="AD20" i="18"/>
  <c r="S22" i="18"/>
  <c r="Z46" i="18"/>
  <c r="E58" i="17"/>
  <c r="X30" i="18"/>
  <c r="J26" i="17"/>
  <c r="J58" i="17"/>
  <c r="I22" i="18"/>
  <c r="U22" i="18"/>
  <c r="X46" i="18"/>
  <c r="M30" i="18"/>
  <c r="F58" i="17"/>
  <c r="AB30" i="18"/>
  <c r="Q18" i="18"/>
  <c r="Q26" i="17"/>
  <c r="R34" i="17"/>
  <c r="AC20" i="17"/>
  <c r="AD21" i="18"/>
  <c r="V30" i="18"/>
  <c r="AD20" i="17"/>
  <c r="Y30" i="18"/>
  <c r="S30" i="18"/>
  <c r="Y58" i="17"/>
  <c r="K26" i="17"/>
  <c r="T58" i="17"/>
  <c r="P58" i="17"/>
  <c r="R26" i="17"/>
  <c r="AB58" i="17"/>
  <c r="AB26" i="18"/>
  <c r="P46" i="18"/>
  <c r="X22" i="18"/>
  <c r="F30" i="18"/>
  <c r="H30" i="18"/>
  <c r="T30" i="18"/>
  <c r="K34" i="17"/>
  <c r="W58" i="17"/>
  <c r="I18" i="18"/>
  <c r="O22" i="18"/>
  <c r="AC21" i="18"/>
  <c r="G30" i="18"/>
  <c r="Z26" i="17"/>
  <c r="R46" i="18"/>
  <c r="I30" i="18"/>
  <c r="K30" i="18"/>
  <c r="AD55" i="17"/>
  <c r="AD19" i="18"/>
  <c r="M58" i="17"/>
  <c r="V22" i="18"/>
  <c r="AC21" i="17"/>
  <c r="Z58" i="17"/>
  <c r="AC55" i="17"/>
  <c r="O58" i="17"/>
  <c r="L34" i="17"/>
  <c r="L18" i="18"/>
  <c r="R58" i="17"/>
  <c r="AD57" i="17"/>
  <c r="X58" i="17"/>
  <c r="G58" i="17"/>
  <c r="N58" i="17"/>
  <c r="G18" i="18"/>
  <c r="AC19" i="17"/>
  <c r="AD56" i="17"/>
  <c r="Q22" i="17"/>
  <c r="AD21" i="17"/>
  <c r="AC56" i="17"/>
  <c r="W34" i="17"/>
  <c r="AC57" i="17"/>
  <c r="Z34" i="17"/>
  <c r="W18" i="18"/>
  <c r="T18" i="18"/>
  <c r="E26" i="17"/>
  <c r="O26" i="17"/>
  <c r="L26" i="17"/>
  <c r="V34" i="18"/>
  <c r="R30" i="18"/>
  <c r="T34" i="17"/>
  <c r="H26" i="17"/>
  <c r="M18" i="18"/>
  <c r="F26" i="17"/>
  <c r="I26" i="17"/>
  <c r="AD32" i="17"/>
  <c r="AB26" i="17"/>
  <c r="Y26" i="17"/>
  <c r="O46" i="18"/>
  <c r="P26" i="18"/>
  <c r="E30" i="18"/>
  <c r="Y46" i="18"/>
  <c r="N30" i="18"/>
  <c r="P34" i="17"/>
  <c r="U34" i="17"/>
  <c r="P26" i="17"/>
  <c r="N26" i="17"/>
  <c r="G26" i="17"/>
  <c r="Z18" i="18"/>
  <c r="G34" i="17"/>
  <c r="AD23" i="17"/>
  <c r="X26" i="17"/>
  <c r="U26" i="17"/>
  <c r="Y18" i="18"/>
  <c r="T26" i="17"/>
  <c r="AB18" i="18"/>
  <c r="AD27" i="18"/>
  <c r="N46" i="18"/>
  <c r="E34" i="17"/>
  <c r="R18" i="18"/>
  <c r="S46" i="18"/>
  <c r="U34" i="18"/>
  <c r="F18" i="18"/>
  <c r="M26" i="17"/>
  <c r="O18" i="18"/>
  <c r="J58" i="18"/>
  <c r="Y34" i="17"/>
  <c r="P30" i="18"/>
  <c r="K18" i="18"/>
  <c r="R34" i="18"/>
  <c r="Q34" i="17"/>
  <c r="X34" i="17"/>
  <c r="X34" i="18"/>
  <c r="W30" i="18"/>
  <c r="AC27" i="18"/>
  <c r="W54" i="17"/>
  <c r="F46" i="18"/>
  <c r="AB34" i="18"/>
  <c r="H46" i="18"/>
  <c r="L46" i="18"/>
  <c r="I34" i="17"/>
  <c r="J34" i="17"/>
  <c r="V34" i="17"/>
  <c r="AA26" i="17"/>
  <c r="P58" i="18"/>
  <c r="W26" i="18"/>
  <c r="AD17" i="18"/>
  <c r="V42" i="17"/>
  <c r="O34" i="18"/>
  <c r="G34" i="18"/>
  <c r="U30" i="18"/>
  <c r="P18" i="18"/>
  <c r="Q46" i="18"/>
  <c r="G46" i="18"/>
  <c r="AD31" i="17"/>
  <c r="AB34" i="17"/>
  <c r="S34" i="17"/>
  <c r="N34" i="17"/>
  <c r="AC32" i="17"/>
  <c r="AA42" i="17"/>
  <c r="P34" i="18"/>
  <c r="F26" i="18"/>
  <c r="K46" i="18"/>
  <c r="AC31" i="17"/>
  <c r="AA34" i="17"/>
  <c r="AD33" i="17"/>
  <c r="H34" i="17"/>
  <c r="H58" i="18"/>
  <c r="J18" i="18"/>
  <c r="M26" i="18"/>
  <c r="M34" i="17"/>
  <c r="F34" i="17"/>
  <c r="Q34" i="18"/>
  <c r="AD25" i="17"/>
  <c r="E42" i="17"/>
  <c r="G58" i="18"/>
  <c r="R54" i="17"/>
  <c r="T54" i="17"/>
  <c r="W46" i="18"/>
  <c r="AC33" i="17"/>
  <c r="N18" i="18"/>
  <c r="O34" i="17"/>
  <c r="AC20" i="18"/>
  <c r="AA18" i="18"/>
  <c r="L34" i="18"/>
  <c r="AD28" i="18"/>
  <c r="V46" i="18"/>
  <c r="AB46" i="18"/>
  <c r="T46" i="18"/>
  <c r="L42" i="17"/>
  <c r="N26" i="18"/>
  <c r="M34" i="18"/>
  <c r="AC25" i="17"/>
  <c r="Y34" i="18"/>
  <c r="E34" i="18"/>
  <c r="AC44" i="18"/>
  <c r="AC45" i="18"/>
  <c r="R26" i="18"/>
  <c r="Z26" i="18"/>
  <c r="U46" i="18"/>
  <c r="I46" i="18"/>
  <c r="AA46" i="18"/>
  <c r="M46" i="18"/>
  <c r="V18" i="18"/>
  <c r="AD43" i="18"/>
  <c r="AD44" i="18"/>
  <c r="AB38" i="18"/>
  <c r="F34" i="18"/>
  <c r="O38" i="18"/>
  <c r="AC23" i="17"/>
  <c r="AA30" i="18"/>
  <c r="AD45" i="18"/>
  <c r="X54" i="17"/>
  <c r="J46" i="18"/>
  <c r="AC43" i="18"/>
  <c r="E46" i="18"/>
  <c r="AD16" i="18"/>
  <c r="N34" i="18"/>
  <c r="E18" i="18"/>
  <c r="H26" i="18"/>
  <c r="S26" i="18"/>
  <c r="K26" i="18"/>
  <c r="M54" i="17"/>
  <c r="AC19" i="18"/>
  <c r="Q30" i="18"/>
  <c r="J38" i="18"/>
  <c r="Z58" i="18"/>
  <c r="AA34" i="18"/>
  <c r="S34" i="18"/>
  <c r="Y26" i="18"/>
  <c r="Z34" i="18"/>
  <c r="J26" i="18"/>
  <c r="AA26" i="18"/>
  <c r="H18" i="18"/>
  <c r="T26" i="18"/>
  <c r="I26" i="18"/>
  <c r="F54" i="17"/>
  <c r="L54" i="17"/>
  <c r="Z38" i="18"/>
  <c r="J34" i="18"/>
  <c r="AD29" i="18"/>
  <c r="X26" i="18"/>
  <c r="AD24" i="18"/>
  <c r="E26" i="18"/>
  <c r="Q26" i="18"/>
  <c r="Z50" i="17"/>
  <c r="W38" i="18"/>
  <c r="E54" i="17"/>
  <c r="H34" i="18"/>
  <c r="AD25" i="18"/>
  <c r="U38" i="18"/>
  <c r="AC28" i="18"/>
  <c r="AC29" i="18"/>
  <c r="AC23" i="18"/>
  <c r="AC24" i="18"/>
  <c r="G26" i="18"/>
  <c r="AD31" i="18"/>
  <c r="AC17" i="18"/>
  <c r="S18" i="18"/>
  <c r="U26" i="18"/>
  <c r="O54" i="17"/>
  <c r="K50" i="17"/>
  <c r="AD24" i="17"/>
  <c r="U42" i="17"/>
  <c r="M50" i="17"/>
  <c r="AC31" i="18"/>
  <c r="F22" i="18"/>
  <c r="V26" i="18"/>
  <c r="AC25" i="18"/>
  <c r="M42" i="17"/>
  <c r="Z42" i="17"/>
  <c r="O42" i="17"/>
  <c r="I54" i="17"/>
  <c r="O26" i="18"/>
  <c r="G54" i="17"/>
  <c r="AA54" i="17"/>
  <c r="H54" i="17"/>
  <c r="AD23" i="18"/>
  <c r="Z54" i="17"/>
  <c r="L26" i="18"/>
  <c r="AD33" i="18"/>
  <c r="V38" i="18"/>
  <c r="Q58" i="18"/>
  <c r="AB58" i="18"/>
  <c r="K34" i="18"/>
  <c r="AD32" i="18"/>
  <c r="W34" i="18"/>
  <c r="I34" i="18"/>
  <c r="Q54" i="17"/>
  <c r="AD52" i="17"/>
  <c r="AC33" i="18"/>
  <c r="AC15" i="18"/>
  <c r="X50" i="17"/>
  <c r="AD51" i="17"/>
  <c r="U18" i="18"/>
  <c r="E38" i="18"/>
  <c r="I58" i="18"/>
  <c r="U58" i="18"/>
  <c r="AA58" i="18"/>
  <c r="O58" i="18"/>
  <c r="S54" i="17"/>
  <c r="T34" i="18"/>
  <c r="K42" i="17"/>
  <c r="AC32" i="18"/>
  <c r="W58" i="18"/>
  <c r="I38" i="18"/>
  <c r="S38" i="18"/>
  <c r="R58" i="18"/>
  <c r="P54" i="17"/>
  <c r="Y38" i="18"/>
  <c r="AD15" i="18"/>
  <c r="J42" i="17"/>
  <c r="K38" i="18"/>
  <c r="X38" i="18"/>
  <c r="T58" i="18"/>
  <c r="V54" i="17"/>
  <c r="AA38" i="18"/>
  <c r="X58" i="18"/>
  <c r="AD56" i="18"/>
  <c r="H50" i="17"/>
  <c r="AC16" i="18"/>
  <c r="AC57" i="18"/>
  <c r="Q50" i="17"/>
  <c r="O50" i="17"/>
  <c r="R50" i="17"/>
  <c r="X18" i="18"/>
  <c r="AD53" i="17"/>
  <c r="P38" i="18"/>
  <c r="AC53" i="17"/>
  <c r="AC52" i="17"/>
  <c r="AC51" i="17"/>
  <c r="N54" i="17"/>
  <c r="F58" i="18"/>
  <c r="Y42" i="17"/>
  <c r="J50" i="17"/>
  <c r="U54" i="17"/>
  <c r="K54" i="17"/>
  <c r="J54" i="17"/>
  <c r="E50" i="17"/>
  <c r="W50" i="17"/>
  <c r="F42" i="17"/>
  <c r="K58" i="18"/>
  <c r="N58" i="18"/>
  <c r="G38" i="18"/>
  <c r="N38" i="18"/>
  <c r="R42" i="17"/>
  <c r="W42" i="17"/>
  <c r="S42" i="17"/>
  <c r="N42" i="17"/>
  <c r="Y58" i="18"/>
  <c r="V58" i="18"/>
  <c r="AC56" i="18"/>
  <c r="Y54" i="17"/>
  <c r="AC55" i="18"/>
  <c r="AD39" i="17"/>
  <c r="AA50" i="17"/>
  <c r="T38" i="18"/>
  <c r="T42" i="17"/>
  <c r="P42" i="17"/>
  <c r="G42" i="17"/>
  <c r="E58" i="18"/>
  <c r="AD57" i="18"/>
  <c r="AD40" i="17"/>
  <c r="AD55" i="18"/>
  <c r="AC41" i="17"/>
  <c r="X42" i="17"/>
  <c r="AD41" i="17"/>
  <c r="AC40" i="17"/>
  <c r="AB42" i="17"/>
  <c r="M58" i="18"/>
  <c r="I42" i="17"/>
  <c r="AC39" i="17"/>
  <c r="I50" i="17"/>
  <c r="F50" i="17"/>
  <c r="S26" i="17"/>
  <c r="Q42" i="17"/>
  <c r="X46" i="17"/>
  <c r="H42" i="17"/>
  <c r="AC24" i="17"/>
  <c r="AD50" i="18"/>
  <c r="AC35" i="18"/>
  <c r="L38" i="18"/>
  <c r="P50" i="17"/>
  <c r="L50" i="17"/>
  <c r="N50" i="17"/>
  <c r="G50" i="17"/>
  <c r="Y50" i="17"/>
  <c r="S50" i="17"/>
  <c r="V50" i="17"/>
  <c r="H38" i="18"/>
  <c r="AD36" i="18"/>
  <c r="U50" i="17"/>
  <c r="AC48" i="17"/>
  <c r="AC36" i="18"/>
  <c r="AD35" i="18"/>
  <c r="AD37" i="18"/>
  <c r="AC37" i="18"/>
  <c r="Q38" i="18"/>
  <c r="AD48" i="17"/>
  <c r="M38" i="18"/>
  <c r="AC47" i="17"/>
  <c r="AB50" i="17"/>
  <c r="T50" i="17"/>
  <c r="AC49" i="17"/>
  <c r="AD47" i="17"/>
  <c r="R38" i="18"/>
  <c r="AD49" i="17"/>
  <c r="F38" i="18"/>
  <c r="Z14" i="17"/>
  <c r="AD18" i="17"/>
  <c r="AD11" i="17"/>
  <c r="AD42" i="18"/>
  <c r="AD44" i="17"/>
  <c r="AD36" i="17"/>
  <c r="AD13" i="18"/>
  <c r="AD12" i="18"/>
  <c r="AD45" i="17"/>
  <c r="AD35" i="17"/>
  <c r="AD28" i="17"/>
  <c r="AD37" i="17"/>
  <c r="AD13" i="17"/>
  <c r="AD11" i="18"/>
  <c r="AD12" i="17"/>
  <c r="AD29" i="17"/>
  <c r="AD43" i="17"/>
  <c r="AD27" i="17"/>
  <c r="Y14" i="18"/>
  <c r="W46" i="17"/>
  <c r="L30" i="17"/>
  <c r="T14" i="18"/>
  <c r="N30" i="17"/>
  <c r="AB30" i="17"/>
  <c r="X14" i="18"/>
  <c r="AB14" i="17"/>
  <c r="Q38" i="17"/>
  <c r="F14" i="18"/>
  <c r="L14" i="18"/>
  <c r="Z38" i="17"/>
  <c r="J14" i="18"/>
  <c r="Q14" i="18"/>
  <c r="M14" i="18"/>
  <c r="G46" i="17"/>
  <c r="Q46" i="17"/>
  <c r="G38" i="17"/>
  <c r="AA14" i="18"/>
  <c r="Y46" i="17"/>
  <c r="AA14" i="17"/>
  <c r="H38" i="17"/>
  <c r="L38" i="17"/>
  <c r="P30" i="17"/>
  <c r="F30" i="17"/>
  <c r="U30" i="17"/>
  <c r="P14" i="17"/>
  <c r="H14" i="18"/>
  <c r="K14" i="18"/>
  <c r="N14" i="18"/>
  <c r="J46" i="17"/>
  <c r="S14" i="17"/>
  <c r="I14" i="18"/>
  <c r="X38" i="17"/>
  <c r="K14" i="17"/>
  <c r="R38" i="17"/>
  <c r="W38" i="17"/>
  <c r="V38" i="17"/>
  <c r="X30" i="17"/>
  <c r="U46" i="17"/>
  <c r="M38" i="17"/>
  <c r="T38" i="17"/>
  <c r="Y38" i="17"/>
  <c r="T30" i="17"/>
  <c r="H30" i="17"/>
  <c r="Q30" i="17"/>
  <c r="AC11" i="17"/>
  <c r="Y14" i="17"/>
  <c r="W14" i="17"/>
  <c r="H14" i="17"/>
  <c r="O14" i="17"/>
  <c r="J14" i="17"/>
  <c r="Y30" i="17"/>
  <c r="F38" i="17"/>
  <c r="E14" i="17"/>
  <c r="L46" i="17"/>
  <c r="AB46" i="17"/>
  <c r="P46" i="17"/>
  <c r="I38" i="17"/>
  <c r="M46" i="17"/>
  <c r="O30" i="17"/>
  <c r="X14" i="17"/>
  <c r="Z46" i="17"/>
  <c r="H46" i="17"/>
  <c r="K38" i="17"/>
  <c r="Z30" i="17"/>
  <c r="N38" i="17"/>
  <c r="K30" i="17"/>
  <c r="V30" i="17"/>
  <c r="J30" i="17"/>
  <c r="AC13" i="17"/>
  <c r="V14" i="17"/>
  <c r="U14" i="18"/>
  <c r="AC11" i="18"/>
  <c r="S14" i="18"/>
  <c r="P14" i="18"/>
  <c r="R14" i="17"/>
  <c r="O14" i="18"/>
  <c r="AC29" i="17"/>
  <c r="I14" i="17"/>
  <c r="Q14" i="17"/>
  <c r="J38" i="17"/>
  <c r="P38" i="17"/>
  <c r="E30" i="17"/>
  <c r="AC28" i="17"/>
  <c r="AA30" i="17"/>
  <c r="M30" i="17"/>
  <c r="S30" i="17"/>
  <c r="G30" i="17"/>
  <c r="R30" i="17"/>
  <c r="W30" i="17"/>
  <c r="AC12" i="17"/>
  <c r="M14" i="17"/>
  <c r="L14" i="17"/>
  <c r="T14" i="17"/>
  <c r="N14" i="17"/>
  <c r="U14" i="17"/>
  <c r="G14" i="17"/>
  <c r="W14" i="18"/>
  <c r="AB14" i="18"/>
  <c r="Z14" i="18"/>
  <c r="AC13" i="18"/>
  <c r="R14" i="18"/>
  <c r="V14" i="18"/>
  <c r="AC12" i="18"/>
  <c r="G14" i="18"/>
  <c r="E14" i="18"/>
  <c r="AC27" i="17"/>
  <c r="I30" i="17"/>
  <c r="F14" i="17"/>
  <c r="O38" i="17"/>
  <c r="AB38" i="17"/>
  <c r="U38" i="17"/>
  <c r="E38" i="17"/>
  <c r="AA38" i="17"/>
  <c r="S38" i="17"/>
  <c r="AC36" i="17"/>
  <c r="AC35" i="17"/>
  <c r="AC37" i="17"/>
  <c r="F46" i="17"/>
  <c r="O46" i="17"/>
  <c r="AA46" i="17"/>
  <c r="T46" i="17"/>
  <c r="V46" i="17"/>
  <c r="K46" i="17"/>
  <c r="R46" i="17"/>
  <c r="AC44" i="17"/>
  <c r="N46" i="17"/>
  <c r="S46" i="17"/>
  <c r="AC43" i="17"/>
  <c r="AC45" i="17"/>
  <c r="I46" i="17"/>
  <c r="E46" i="17"/>
  <c r="AC18" i="17"/>
  <c r="AC42" i="18"/>
  <c r="AG43" i="18"/>
  <c r="AG40" i="18"/>
  <c r="AG41" i="18" s="1"/>
  <c r="AC50" i="18"/>
  <c r="AG40" i="17"/>
  <c r="AG41" i="17" s="1"/>
  <c r="AG43" i="17"/>
  <c r="AC54" i="18" l="1"/>
  <c r="AD54" i="18"/>
  <c r="AD22" i="18"/>
  <c r="AC22" i="17"/>
  <c r="AD22" i="17"/>
  <c r="AD58" i="17"/>
  <c r="AC22" i="18"/>
  <c r="AC58" i="17"/>
  <c r="AC34" i="17"/>
  <c r="AD26" i="17"/>
  <c r="AC46" i="18"/>
  <c r="AC30" i="18"/>
  <c r="AD30" i="18"/>
  <c r="AD34" i="17"/>
  <c r="AC18" i="18"/>
  <c r="AD46" i="18"/>
  <c r="AC26" i="17"/>
  <c r="AD18" i="18"/>
  <c r="AC26" i="18"/>
  <c r="AC34" i="18"/>
  <c r="AD34" i="18"/>
  <c r="AD26" i="18"/>
  <c r="AC58" i="18"/>
  <c r="AD54" i="17"/>
  <c r="AC54" i="17"/>
  <c r="AC42" i="17"/>
  <c r="AD58" i="18"/>
  <c r="AD42" i="17"/>
  <c r="AD38" i="18"/>
  <c r="AC50" i="17"/>
  <c r="AC38" i="18"/>
  <c r="AD50" i="17"/>
  <c r="AD14" i="17"/>
  <c r="AD30" i="17"/>
  <c r="AD46" i="17"/>
  <c r="AD14" i="18"/>
  <c r="AD38" i="17"/>
  <c r="AC14" i="18"/>
  <c r="AC14" i="17"/>
  <c r="AC30" i="17"/>
  <c r="AC38" i="17"/>
  <c r="AC46" i="17"/>
  <c r="AG44" i="18"/>
  <c r="AG45" i="18" s="1"/>
  <c r="AG47" i="18"/>
  <c r="AG44" i="17"/>
  <c r="AG45" i="17" s="1"/>
  <c r="AG47" i="17"/>
  <c r="AC59" i="18" l="1"/>
  <c r="AD59" i="18"/>
  <c r="AD59" i="17"/>
  <c r="AG48" i="18"/>
  <c r="AG49" i="18" s="1"/>
  <c r="AG51" i="18"/>
  <c r="AG48" i="17"/>
  <c r="AG49" i="17" s="1"/>
  <c r="AG51" i="17"/>
  <c r="AG55" i="18" l="1"/>
  <c r="AG56" i="18" s="1"/>
  <c r="AG57" i="18" s="1"/>
  <c r="AG52" i="18"/>
  <c r="AG53" i="18" s="1"/>
  <c r="AG55" i="17"/>
  <c r="AG56" i="17" s="1"/>
  <c r="AG57" i="17" s="1"/>
  <c r="AG52" i="17"/>
  <c r="AG53" i="17" s="1"/>
  <c r="AB86" i="14" l="1"/>
  <c r="AA86" i="14"/>
  <c r="Z86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Y78" i="15" l="1"/>
  <c r="U78" i="15"/>
  <c r="Q78" i="15"/>
  <c r="M78" i="15"/>
  <c r="I78" i="15"/>
  <c r="E78" i="15"/>
  <c r="Y77" i="15"/>
  <c r="U77" i="15"/>
  <c r="Q77" i="15"/>
  <c r="M77" i="15"/>
  <c r="I77" i="15"/>
  <c r="E77" i="15"/>
  <c r="Y76" i="15"/>
  <c r="U76" i="15"/>
  <c r="Q76" i="15"/>
  <c r="M76" i="15"/>
  <c r="I76" i="15"/>
  <c r="E76" i="15"/>
  <c r="Y74" i="15"/>
  <c r="U74" i="15"/>
  <c r="Q74" i="15"/>
  <c r="M74" i="15"/>
  <c r="I74" i="15"/>
  <c r="E74" i="15"/>
  <c r="Y73" i="15"/>
  <c r="U73" i="15"/>
  <c r="Q73" i="15"/>
  <c r="M73" i="15"/>
  <c r="I73" i="15"/>
  <c r="E73" i="15"/>
  <c r="Y72" i="15"/>
  <c r="U72" i="15"/>
  <c r="Q72" i="15"/>
  <c r="M72" i="15"/>
  <c r="I72" i="15"/>
  <c r="E72" i="15"/>
  <c r="Y70" i="15"/>
  <c r="U70" i="15"/>
  <c r="Q70" i="15"/>
  <c r="M70" i="15"/>
  <c r="I70" i="15"/>
  <c r="E70" i="15"/>
  <c r="Y69" i="15"/>
  <c r="U69" i="15"/>
  <c r="Q69" i="15"/>
  <c r="M69" i="15"/>
  <c r="I69" i="15"/>
  <c r="E69" i="15"/>
  <c r="Y68" i="15"/>
  <c r="U68" i="15"/>
  <c r="Q68" i="15"/>
  <c r="M68" i="15"/>
  <c r="I68" i="15"/>
  <c r="E68" i="15"/>
  <c r="Y66" i="15"/>
  <c r="U66" i="15"/>
  <c r="Q66" i="15"/>
  <c r="M66" i="15"/>
  <c r="I66" i="15"/>
  <c r="E66" i="15"/>
  <c r="Y65" i="15"/>
  <c r="U65" i="15"/>
  <c r="Q65" i="15"/>
  <c r="M65" i="15"/>
  <c r="I65" i="15"/>
  <c r="E65" i="15"/>
  <c r="Y64" i="15"/>
  <c r="U64" i="15"/>
  <c r="Q64" i="15"/>
  <c r="M64" i="15"/>
  <c r="I64" i="15"/>
  <c r="E64" i="15"/>
  <c r="F64" i="15"/>
  <c r="G64" i="15"/>
  <c r="H64" i="15"/>
  <c r="J64" i="15"/>
  <c r="K64" i="15"/>
  <c r="L64" i="15"/>
  <c r="N64" i="15"/>
  <c r="O64" i="15"/>
  <c r="P64" i="15"/>
  <c r="R64" i="15"/>
  <c r="S64" i="15"/>
  <c r="T64" i="15"/>
  <c r="V64" i="15"/>
  <c r="W64" i="15"/>
  <c r="X64" i="15"/>
  <c r="Z64" i="15"/>
  <c r="AA64" i="15"/>
  <c r="AB64" i="15"/>
  <c r="F65" i="15"/>
  <c r="G65" i="15"/>
  <c r="H65" i="15"/>
  <c r="J65" i="15"/>
  <c r="K65" i="15"/>
  <c r="L65" i="15"/>
  <c r="N65" i="15"/>
  <c r="O65" i="15"/>
  <c r="P65" i="15"/>
  <c r="R65" i="15"/>
  <c r="S65" i="15"/>
  <c r="T65" i="15"/>
  <c r="V65" i="15"/>
  <c r="W65" i="15"/>
  <c r="X65" i="15"/>
  <c r="Z65" i="15"/>
  <c r="AA65" i="15"/>
  <c r="AB65" i="15"/>
  <c r="F66" i="15"/>
  <c r="G66" i="15"/>
  <c r="H66" i="15"/>
  <c r="J66" i="15"/>
  <c r="K66" i="15"/>
  <c r="L66" i="15"/>
  <c r="N66" i="15"/>
  <c r="O66" i="15"/>
  <c r="P66" i="15"/>
  <c r="R66" i="15"/>
  <c r="S66" i="15"/>
  <c r="T66" i="15"/>
  <c r="V66" i="15"/>
  <c r="W66" i="15"/>
  <c r="X66" i="15"/>
  <c r="Z66" i="15"/>
  <c r="AA66" i="15"/>
  <c r="AB66" i="15"/>
  <c r="F68" i="15"/>
  <c r="G68" i="15"/>
  <c r="H68" i="15"/>
  <c r="J68" i="15"/>
  <c r="K68" i="15"/>
  <c r="L68" i="15"/>
  <c r="N68" i="15"/>
  <c r="O68" i="15"/>
  <c r="P68" i="15"/>
  <c r="R68" i="15"/>
  <c r="S68" i="15"/>
  <c r="T68" i="15"/>
  <c r="V68" i="15"/>
  <c r="W68" i="15"/>
  <c r="X68" i="15"/>
  <c r="Z68" i="15"/>
  <c r="AA68" i="15"/>
  <c r="AB68" i="15"/>
  <c r="F69" i="15"/>
  <c r="G69" i="15"/>
  <c r="H69" i="15"/>
  <c r="J69" i="15"/>
  <c r="K69" i="15"/>
  <c r="L69" i="15"/>
  <c r="N69" i="15"/>
  <c r="O69" i="15"/>
  <c r="P69" i="15"/>
  <c r="R69" i="15"/>
  <c r="S69" i="15"/>
  <c r="T69" i="15"/>
  <c r="V69" i="15"/>
  <c r="W69" i="15"/>
  <c r="X69" i="15"/>
  <c r="Z69" i="15"/>
  <c r="AA69" i="15"/>
  <c r="AB69" i="15"/>
  <c r="F70" i="15"/>
  <c r="G70" i="15"/>
  <c r="H70" i="15"/>
  <c r="J70" i="15"/>
  <c r="K70" i="15"/>
  <c r="L70" i="15"/>
  <c r="N70" i="15"/>
  <c r="O70" i="15"/>
  <c r="P70" i="15"/>
  <c r="R70" i="15"/>
  <c r="S70" i="15"/>
  <c r="T70" i="15"/>
  <c r="V70" i="15"/>
  <c r="W70" i="15"/>
  <c r="X70" i="15"/>
  <c r="Z70" i="15"/>
  <c r="AA70" i="15"/>
  <c r="AB70" i="15"/>
  <c r="F72" i="15"/>
  <c r="G72" i="15"/>
  <c r="H72" i="15"/>
  <c r="J72" i="15"/>
  <c r="K72" i="15"/>
  <c r="L72" i="15"/>
  <c r="N72" i="15"/>
  <c r="O72" i="15"/>
  <c r="P72" i="15"/>
  <c r="R72" i="15"/>
  <c r="S72" i="15"/>
  <c r="T72" i="15"/>
  <c r="V72" i="15"/>
  <c r="W72" i="15"/>
  <c r="X72" i="15"/>
  <c r="Z72" i="15"/>
  <c r="AA72" i="15"/>
  <c r="AB72" i="15"/>
  <c r="F73" i="15"/>
  <c r="G73" i="15"/>
  <c r="H73" i="15"/>
  <c r="J73" i="15"/>
  <c r="K73" i="15"/>
  <c r="L73" i="15"/>
  <c r="N73" i="15"/>
  <c r="O73" i="15"/>
  <c r="P73" i="15"/>
  <c r="R73" i="15"/>
  <c r="S73" i="15"/>
  <c r="T73" i="15"/>
  <c r="V73" i="15"/>
  <c r="W73" i="15"/>
  <c r="X73" i="15"/>
  <c r="Z73" i="15"/>
  <c r="AA73" i="15"/>
  <c r="AB73" i="15"/>
  <c r="F74" i="15"/>
  <c r="G74" i="15"/>
  <c r="H74" i="15"/>
  <c r="J74" i="15"/>
  <c r="K74" i="15"/>
  <c r="L74" i="15"/>
  <c r="N74" i="15"/>
  <c r="O74" i="15"/>
  <c r="P74" i="15"/>
  <c r="R74" i="15"/>
  <c r="S74" i="15"/>
  <c r="T74" i="15"/>
  <c r="V74" i="15"/>
  <c r="W74" i="15"/>
  <c r="X74" i="15"/>
  <c r="Z74" i="15"/>
  <c r="AA74" i="15"/>
  <c r="AB74" i="15"/>
  <c r="F76" i="15"/>
  <c r="G76" i="15"/>
  <c r="H76" i="15"/>
  <c r="J76" i="15"/>
  <c r="K76" i="15"/>
  <c r="L76" i="15"/>
  <c r="N76" i="15"/>
  <c r="O76" i="15"/>
  <c r="P76" i="15"/>
  <c r="R76" i="15"/>
  <c r="S76" i="15"/>
  <c r="T76" i="15"/>
  <c r="V76" i="15"/>
  <c r="W76" i="15"/>
  <c r="X76" i="15"/>
  <c r="Z76" i="15"/>
  <c r="AA76" i="15"/>
  <c r="AB76" i="15"/>
  <c r="F77" i="15"/>
  <c r="G77" i="15"/>
  <c r="H77" i="15"/>
  <c r="J77" i="15"/>
  <c r="K77" i="15"/>
  <c r="L77" i="15"/>
  <c r="N77" i="15"/>
  <c r="O77" i="15"/>
  <c r="P77" i="15"/>
  <c r="R77" i="15"/>
  <c r="S77" i="15"/>
  <c r="T77" i="15"/>
  <c r="V77" i="15"/>
  <c r="W77" i="15"/>
  <c r="X77" i="15"/>
  <c r="Z77" i="15"/>
  <c r="AA77" i="15"/>
  <c r="AB77" i="15"/>
  <c r="F78" i="15"/>
  <c r="G78" i="15"/>
  <c r="H78" i="15"/>
  <c r="J78" i="15"/>
  <c r="K78" i="15"/>
  <c r="L78" i="15"/>
  <c r="N78" i="15"/>
  <c r="O78" i="15"/>
  <c r="P78" i="15"/>
  <c r="R78" i="15"/>
  <c r="S78" i="15"/>
  <c r="T78" i="15"/>
  <c r="V78" i="15"/>
  <c r="W78" i="15"/>
  <c r="X78" i="15"/>
  <c r="Z78" i="15"/>
  <c r="AA78" i="15"/>
  <c r="AB78" i="15"/>
  <c r="E80" i="15"/>
  <c r="F80" i="15"/>
  <c r="G80" i="15"/>
  <c r="H80" i="15"/>
  <c r="I80" i="15"/>
  <c r="J80" i="15"/>
  <c r="K80" i="15"/>
  <c r="L80" i="15"/>
  <c r="M80" i="15"/>
  <c r="N80" i="15"/>
  <c r="O80" i="15"/>
  <c r="P80" i="15"/>
  <c r="Q80" i="15"/>
  <c r="R80" i="15"/>
  <c r="S80" i="15"/>
  <c r="T80" i="15"/>
  <c r="U80" i="15"/>
  <c r="V80" i="15"/>
  <c r="W80" i="15"/>
  <c r="X80" i="15"/>
  <c r="Y80" i="15"/>
  <c r="Z80" i="15"/>
  <c r="AA80" i="15"/>
  <c r="AB80" i="15"/>
  <c r="E81" i="15"/>
  <c r="F81" i="15"/>
  <c r="G81" i="15"/>
  <c r="H81" i="15"/>
  <c r="I81" i="15"/>
  <c r="J81" i="15"/>
  <c r="K81" i="15"/>
  <c r="L81" i="15"/>
  <c r="M81" i="15"/>
  <c r="N81" i="15"/>
  <c r="O81" i="15"/>
  <c r="P81" i="15"/>
  <c r="Q81" i="15"/>
  <c r="R81" i="15"/>
  <c r="S81" i="15"/>
  <c r="T81" i="15"/>
  <c r="U81" i="15"/>
  <c r="V81" i="15"/>
  <c r="W81" i="15"/>
  <c r="X81" i="15"/>
  <c r="Y81" i="15"/>
  <c r="Z81" i="15"/>
  <c r="AA81" i="15"/>
  <c r="AB81" i="15"/>
  <c r="E82" i="15"/>
  <c r="F82" i="15"/>
  <c r="G82" i="15"/>
  <c r="H82" i="15"/>
  <c r="I82" i="15"/>
  <c r="J82" i="15"/>
  <c r="K82" i="15"/>
  <c r="L82" i="15"/>
  <c r="M82" i="15"/>
  <c r="N82" i="15"/>
  <c r="O82" i="15"/>
  <c r="P82" i="15"/>
  <c r="Q82" i="15"/>
  <c r="R82" i="15"/>
  <c r="S82" i="15"/>
  <c r="T82" i="15"/>
  <c r="U82" i="15"/>
  <c r="V82" i="15"/>
  <c r="W82" i="15"/>
  <c r="X82" i="15"/>
  <c r="Y82" i="15"/>
  <c r="Z82" i="15"/>
  <c r="AA82" i="15"/>
  <c r="AB82" i="15"/>
  <c r="C27" i="13" l="1"/>
  <c r="E27" i="13" l="1"/>
  <c r="A55" i="15" l="1"/>
  <c r="A51" i="15"/>
  <c r="A47" i="15"/>
  <c r="A43" i="15"/>
  <c r="A39" i="15"/>
  <c r="A35" i="15"/>
  <c r="A31" i="15"/>
  <c r="A27" i="15"/>
  <c r="A23" i="15"/>
  <c r="A19" i="15"/>
  <c r="A15" i="15"/>
  <c r="A11" i="15"/>
  <c r="A55" i="14"/>
  <c r="A51" i="14"/>
  <c r="A47" i="14"/>
  <c r="A43" i="14"/>
  <c r="A39" i="14"/>
  <c r="A35" i="14"/>
  <c r="A31" i="14"/>
  <c r="A27" i="14"/>
  <c r="A19" i="14"/>
  <c r="A15" i="14"/>
  <c r="A23" i="14"/>
  <c r="A11" i="14"/>
  <c r="A108" i="15" l="1"/>
  <c r="A104" i="15"/>
  <c r="A100" i="15"/>
  <c r="A96" i="15"/>
  <c r="A92" i="15"/>
  <c r="A88" i="15"/>
  <c r="A84" i="15"/>
  <c r="A80" i="15"/>
  <c r="A76" i="15"/>
  <c r="A72" i="15"/>
  <c r="A68" i="15"/>
  <c r="A64" i="15"/>
  <c r="D6" i="15"/>
  <c r="A108" i="14"/>
  <c r="A104" i="14"/>
  <c r="A100" i="14"/>
  <c r="A96" i="14"/>
  <c r="A92" i="14"/>
  <c r="A88" i="14"/>
  <c r="A84" i="14"/>
  <c r="A80" i="14"/>
  <c r="A76" i="14"/>
  <c r="A72" i="14"/>
  <c r="A68" i="14"/>
  <c r="A64" i="14"/>
  <c r="D6" i="14"/>
  <c r="B13" i="13"/>
  <c r="J108" i="14" l="1"/>
  <c r="A10" i="15" l="1"/>
  <c r="D11" i="15"/>
  <c r="D12" i="15"/>
  <c r="AG12" i="15"/>
  <c r="AG13" i="15" s="1"/>
  <c r="D13" i="15"/>
  <c r="D15" i="15"/>
  <c r="AF15" i="15"/>
  <c r="AF19" i="15" s="1"/>
  <c r="AF23" i="15" s="1"/>
  <c r="AF27" i="15" s="1"/>
  <c r="AF31" i="15" s="1"/>
  <c r="AF35" i="15" s="1"/>
  <c r="AF39" i="15" s="1"/>
  <c r="AF43" i="15" s="1"/>
  <c r="AF47" i="15" s="1"/>
  <c r="AF51" i="15" s="1"/>
  <c r="AF55" i="15" s="1"/>
  <c r="AG15" i="15"/>
  <c r="AG16" i="15" s="1"/>
  <c r="AG17" i="15" s="1"/>
  <c r="D16" i="15"/>
  <c r="AF16" i="15"/>
  <c r="AF20" i="15" s="1"/>
  <c r="AF24" i="15" s="1"/>
  <c r="AF28" i="15" s="1"/>
  <c r="AF32" i="15" s="1"/>
  <c r="AF36" i="15" s="1"/>
  <c r="AF40" i="15" s="1"/>
  <c r="AF44" i="15" s="1"/>
  <c r="AF48" i="15" s="1"/>
  <c r="AF52" i="15" s="1"/>
  <c r="AF56" i="15" s="1"/>
  <c r="D17" i="15"/>
  <c r="AF17" i="15"/>
  <c r="AF21" i="15" s="1"/>
  <c r="AF25" i="15" s="1"/>
  <c r="AF29" i="15" s="1"/>
  <c r="AF33" i="15" s="1"/>
  <c r="AF37" i="15" s="1"/>
  <c r="AF41" i="15" s="1"/>
  <c r="AF45" i="15" s="1"/>
  <c r="AF49" i="15" s="1"/>
  <c r="AF53" i="15" s="1"/>
  <c r="AF57" i="15" s="1"/>
  <c r="D19" i="15"/>
  <c r="D20" i="15"/>
  <c r="D21" i="15"/>
  <c r="D23" i="15"/>
  <c r="D24" i="15"/>
  <c r="D25" i="15"/>
  <c r="D27" i="15"/>
  <c r="D28" i="15"/>
  <c r="D29" i="15"/>
  <c r="D31" i="15"/>
  <c r="D32" i="15"/>
  <c r="D33" i="15"/>
  <c r="D35" i="15"/>
  <c r="D36" i="15"/>
  <c r="D37" i="15"/>
  <c r="D39" i="15"/>
  <c r="D40" i="15"/>
  <c r="D41" i="15"/>
  <c r="D43" i="15"/>
  <c r="D44" i="15"/>
  <c r="D45" i="15"/>
  <c r="D47" i="15"/>
  <c r="D48" i="15"/>
  <c r="D49" i="15"/>
  <c r="D51" i="15"/>
  <c r="D52" i="15"/>
  <c r="D53" i="15"/>
  <c r="D55" i="15"/>
  <c r="D56" i="15"/>
  <c r="D57" i="15"/>
  <c r="A63" i="15"/>
  <c r="E84" i="15"/>
  <c r="F84" i="15"/>
  <c r="G84" i="15"/>
  <c r="H84" i="15"/>
  <c r="I84" i="15"/>
  <c r="J84" i="15"/>
  <c r="K84" i="15"/>
  <c r="L84" i="15"/>
  <c r="M84" i="15"/>
  <c r="N84" i="15"/>
  <c r="O84" i="15"/>
  <c r="P84" i="15"/>
  <c r="Q84" i="15"/>
  <c r="R84" i="15"/>
  <c r="S84" i="15"/>
  <c r="T84" i="15"/>
  <c r="U84" i="15"/>
  <c r="V84" i="15"/>
  <c r="W84" i="15"/>
  <c r="X84" i="15"/>
  <c r="Y84" i="15"/>
  <c r="Z84" i="15"/>
  <c r="AA84" i="15"/>
  <c r="AB84" i="15"/>
  <c r="E85" i="15"/>
  <c r="F85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S85" i="15"/>
  <c r="T85" i="15"/>
  <c r="U85" i="15"/>
  <c r="V85" i="15"/>
  <c r="W85" i="15"/>
  <c r="X85" i="15"/>
  <c r="Y85" i="15"/>
  <c r="Z85" i="15"/>
  <c r="AA85" i="15"/>
  <c r="AB85" i="15"/>
  <c r="E86" i="15"/>
  <c r="F86" i="15"/>
  <c r="G86" i="15"/>
  <c r="H86" i="15"/>
  <c r="I86" i="15"/>
  <c r="J86" i="15"/>
  <c r="K86" i="15"/>
  <c r="L86" i="15"/>
  <c r="M86" i="15"/>
  <c r="N86" i="15"/>
  <c r="O86" i="15"/>
  <c r="P86" i="15"/>
  <c r="Q86" i="15"/>
  <c r="R86" i="15"/>
  <c r="S86" i="15"/>
  <c r="T86" i="15"/>
  <c r="U86" i="15"/>
  <c r="V86" i="15"/>
  <c r="W86" i="15"/>
  <c r="X86" i="15"/>
  <c r="Y86" i="15"/>
  <c r="Z86" i="15"/>
  <c r="AA86" i="15"/>
  <c r="AB86" i="15"/>
  <c r="E88" i="15"/>
  <c r="F88" i="15"/>
  <c r="G88" i="15"/>
  <c r="H88" i="15"/>
  <c r="I88" i="15"/>
  <c r="J88" i="15"/>
  <c r="K88" i="15"/>
  <c r="L88" i="15"/>
  <c r="M88" i="15"/>
  <c r="N88" i="15"/>
  <c r="O88" i="15"/>
  <c r="P88" i="15"/>
  <c r="Q88" i="15"/>
  <c r="R88" i="15"/>
  <c r="S88" i="15"/>
  <c r="T88" i="15"/>
  <c r="U88" i="15"/>
  <c r="V88" i="15"/>
  <c r="W88" i="15"/>
  <c r="X88" i="15"/>
  <c r="Y88" i="15"/>
  <c r="Z88" i="15"/>
  <c r="AA88" i="15"/>
  <c r="AB88" i="15"/>
  <c r="E89" i="15"/>
  <c r="F89" i="15"/>
  <c r="G89" i="15"/>
  <c r="H89" i="15"/>
  <c r="I89" i="15"/>
  <c r="J89" i="15"/>
  <c r="K89" i="15"/>
  <c r="L89" i="15"/>
  <c r="M89" i="15"/>
  <c r="N89" i="15"/>
  <c r="O89" i="15"/>
  <c r="P89" i="15"/>
  <c r="Q89" i="15"/>
  <c r="R89" i="15"/>
  <c r="S89" i="15"/>
  <c r="T89" i="15"/>
  <c r="U89" i="15"/>
  <c r="V89" i="15"/>
  <c r="W89" i="15"/>
  <c r="X89" i="15"/>
  <c r="Y89" i="15"/>
  <c r="Z89" i="15"/>
  <c r="AA89" i="15"/>
  <c r="AB89" i="15"/>
  <c r="E90" i="15"/>
  <c r="F90" i="15"/>
  <c r="G90" i="15"/>
  <c r="H90" i="15"/>
  <c r="I90" i="15"/>
  <c r="J90" i="15"/>
  <c r="K90" i="15"/>
  <c r="L90" i="15"/>
  <c r="M90" i="15"/>
  <c r="N90" i="15"/>
  <c r="O90" i="15"/>
  <c r="P90" i="15"/>
  <c r="Q90" i="15"/>
  <c r="R90" i="15"/>
  <c r="S90" i="15"/>
  <c r="T90" i="15"/>
  <c r="U90" i="15"/>
  <c r="V90" i="15"/>
  <c r="W90" i="15"/>
  <c r="X90" i="15"/>
  <c r="Y90" i="15"/>
  <c r="Z90" i="15"/>
  <c r="AA90" i="15"/>
  <c r="AB90" i="15"/>
  <c r="E92" i="15"/>
  <c r="F92" i="15"/>
  <c r="G92" i="15"/>
  <c r="H92" i="15"/>
  <c r="I92" i="15"/>
  <c r="J92" i="15"/>
  <c r="K92" i="15"/>
  <c r="L92" i="15"/>
  <c r="M92" i="15"/>
  <c r="N92" i="15"/>
  <c r="O92" i="15"/>
  <c r="P92" i="15"/>
  <c r="Q92" i="15"/>
  <c r="R92" i="15"/>
  <c r="S92" i="15"/>
  <c r="T92" i="15"/>
  <c r="U92" i="15"/>
  <c r="V92" i="15"/>
  <c r="W92" i="15"/>
  <c r="X92" i="15"/>
  <c r="Y92" i="15"/>
  <c r="Z92" i="15"/>
  <c r="AA92" i="15"/>
  <c r="AB92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Q93" i="15"/>
  <c r="R93" i="15"/>
  <c r="S93" i="15"/>
  <c r="T93" i="15"/>
  <c r="U93" i="15"/>
  <c r="V93" i="15"/>
  <c r="W93" i="15"/>
  <c r="X93" i="15"/>
  <c r="Y93" i="15"/>
  <c r="Z93" i="15"/>
  <c r="AA93" i="15"/>
  <c r="AB93" i="15"/>
  <c r="E94" i="15"/>
  <c r="F94" i="15"/>
  <c r="G94" i="15"/>
  <c r="H94" i="15"/>
  <c r="I94" i="15"/>
  <c r="J94" i="15"/>
  <c r="K94" i="15"/>
  <c r="L94" i="15"/>
  <c r="M94" i="15"/>
  <c r="N94" i="15"/>
  <c r="O94" i="15"/>
  <c r="P94" i="15"/>
  <c r="Q94" i="15"/>
  <c r="R94" i="15"/>
  <c r="S94" i="15"/>
  <c r="T94" i="15"/>
  <c r="U94" i="15"/>
  <c r="V94" i="15"/>
  <c r="W94" i="15"/>
  <c r="X94" i="15"/>
  <c r="Y94" i="15"/>
  <c r="Z94" i="15"/>
  <c r="AA94" i="15"/>
  <c r="AB94" i="15"/>
  <c r="E96" i="15"/>
  <c r="F96" i="15"/>
  <c r="G96" i="15"/>
  <c r="H96" i="15"/>
  <c r="I96" i="15"/>
  <c r="J96" i="15"/>
  <c r="K96" i="15"/>
  <c r="L96" i="15"/>
  <c r="M96" i="15"/>
  <c r="N96" i="15"/>
  <c r="O96" i="15"/>
  <c r="P96" i="15"/>
  <c r="Q96" i="15"/>
  <c r="R96" i="15"/>
  <c r="S96" i="15"/>
  <c r="T96" i="15"/>
  <c r="U96" i="15"/>
  <c r="V96" i="15"/>
  <c r="W96" i="15"/>
  <c r="X96" i="15"/>
  <c r="Y96" i="15"/>
  <c r="Z96" i="15"/>
  <c r="AA96" i="15"/>
  <c r="AB96" i="15"/>
  <c r="E97" i="15"/>
  <c r="F97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S97" i="15"/>
  <c r="T97" i="15"/>
  <c r="U97" i="15"/>
  <c r="V97" i="15"/>
  <c r="W97" i="15"/>
  <c r="X97" i="15"/>
  <c r="Y97" i="15"/>
  <c r="Z97" i="15"/>
  <c r="AA97" i="15"/>
  <c r="AB97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S98" i="15"/>
  <c r="T98" i="15"/>
  <c r="U98" i="15"/>
  <c r="V98" i="15"/>
  <c r="W98" i="15"/>
  <c r="X98" i="15"/>
  <c r="Y98" i="15"/>
  <c r="Z98" i="15"/>
  <c r="AA98" i="15"/>
  <c r="AB98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S100" i="15"/>
  <c r="T100" i="15"/>
  <c r="U100" i="15"/>
  <c r="V100" i="15"/>
  <c r="W100" i="15"/>
  <c r="X100" i="15"/>
  <c r="Y100" i="15"/>
  <c r="Z100" i="15"/>
  <c r="AA100" i="15"/>
  <c r="AB100" i="15"/>
  <c r="E101" i="15"/>
  <c r="F101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S101" i="15"/>
  <c r="T101" i="15"/>
  <c r="U101" i="15"/>
  <c r="V101" i="15"/>
  <c r="W101" i="15"/>
  <c r="X101" i="15"/>
  <c r="Y101" i="15"/>
  <c r="Z101" i="15"/>
  <c r="AA101" i="15"/>
  <c r="AB101" i="15"/>
  <c r="E102" i="15"/>
  <c r="F102" i="15"/>
  <c r="G102" i="15"/>
  <c r="H102" i="15"/>
  <c r="I102" i="15"/>
  <c r="J102" i="15"/>
  <c r="K102" i="15"/>
  <c r="L102" i="15"/>
  <c r="M102" i="15"/>
  <c r="N102" i="15"/>
  <c r="O102" i="15"/>
  <c r="P102" i="15"/>
  <c r="Q102" i="15"/>
  <c r="R102" i="15"/>
  <c r="S102" i="15"/>
  <c r="T102" i="15"/>
  <c r="U102" i="15"/>
  <c r="V102" i="15"/>
  <c r="W102" i="15"/>
  <c r="X102" i="15"/>
  <c r="Y102" i="15"/>
  <c r="Z102" i="15"/>
  <c r="AA102" i="15"/>
  <c r="AB102" i="15"/>
  <c r="E104" i="15"/>
  <c r="F104" i="15"/>
  <c r="G104" i="15"/>
  <c r="H104" i="15"/>
  <c r="I104" i="15"/>
  <c r="J104" i="15"/>
  <c r="K104" i="15"/>
  <c r="L104" i="15"/>
  <c r="M104" i="15"/>
  <c r="N104" i="15"/>
  <c r="O104" i="15"/>
  <c r="P104" i="15"/>
  <c r="Q104" i="15"/>
  <c r="R104" i="15"/>
  <c r="S104" i="15"/>
  <c r="T104" i="15"/>
  <c r="U104" i="15"/>
  <c r="V104" i="15"/>
  <c r="W104" i="15"/>
  <c r="X104" i="15"/>
  <c r="Y104" i="15"/>
  <c r="Z104" i="15"/>
  <c r="AA104" i="15"/>
  <c r="AB104" i="15"/>
  <c r="E105" i="15"/>
  <c r="F105" i="15"/>
  <c r="G105" i="15"/>
  <c r="H105" i="15"/>
  <c r="I105" i="15"/>
  <c r="J105" i="15"/>
  <c r="K105" i="15"/>
  <c r="L105" i="15"/>
  <c r="M105" i="15"/>
  <c r="N105" i="15"/>
  <c r="O105" i="15"/>
  <c r="P105" i="15"/>
  <c r="Q105" i="15"/>
  <c r="R105" i="15"/>
  <c r="S105" i="15"/>
  <c r="T105" i="15"/>
  <c r="U105" i="15"/>
  <c r="V105" i="15"/>
  <c r="W105" i="15"/>
  <c r="X105" i="15"/>
  <c r="Y105" i="15"/>
  <c r="Z105" i="15"/>
  <c r="AA105" i="15"/>
  <c r="AB105" i="15"/>
  <c r="E106" i="15"/>
  <c r="F106" i="15"/>
  <c r="G106" i="15"/>
  <c r="H106" i="15"/>
  <c r="I106" i="15"/>
  <c r="J106" i="15"/>
  <c r="K106" i="15"/>
  <c r="L106" i="15"/>
  <c r="M106" i="15"/>
  <c r="N106" i="15"/>
  <c r="O106" i="15"/>
  <c r="P106" i="15"/>
  <c r="Q106" i="15"/>
  <c r="R106" i="15"/>
  <c r="S106" i="15"/>
  <c r="T106" i="15"/>
  <c r="U106" i="15"/>
  <c r="V106" i="15"/>
  <c r="W106" i="15"/>
  <c r="X106" i="15"/>
  <c r="Y106" i="15"/>
  <c r="Z106" i="15"/>
  <c r="AA106" i="15"/>
  <c r="AB106" i="15"/>
  <c r="E108" i="15"/>
  <c r="F108" i="15"/>
  <c r="G108" i="15"/>
  <c r="H108" i="15"/>
  <c r="I108" i="15"/>
  <c r="J108" i="15"/>
  <c r="K108" i="15"/>
  <c r="L108" i="15"/>
  <c r="M108" i="15"/>
  <c r="N108" i="15"/>
  <c r="O108" i="15"/>
  <c r="P108" i="15"/>
  <c r="Q108" i="15"/>
  <c r="R108" i="15"/>
  <c r="S108" i="15"/>
  <c r="T108" i="15"/>
  <c r="U108" i="15"/>
  <c r="V108" i="15"/>
  <c r="W108" i="15"/>
  <c r="X108" i="15"/>
  <c r="Y108" i="15"/>
  <c r="Z108" i="15"/>
  <c r="AA108" i="15"/>
  <c r="AB108" i="15"/>
  <c r="E109" i="15"/>
  <c r="F109" i="15"/>
  <c r="G109" i="15"/>
  <c r="H109" i="15"/>
  <c r="I109" i="15"/>
  <c r="J109" i="15"/>
  <c r="K109" i="15"/>
  <c r="L109" i="15"/>
  <c r="M109" i="15"/>
  <c r="N109" i="15"/>
  <c r="O109" i="15"/>
  <c r="P109" i="15"/>
  <c r="Q109" i="15"/>
  <c r="R109" i="15"/>
  <c r="S109" i="15"/>
  <c r="T109" i="15"/>
  <c r="U109" i="15"/>
  <c r="V109" i="15"/>
  <c r="W109" i="15"/>
  <c r="X109" i="15"/>
  <c r="Y109" i="15"/>
  <c r="Z109" i="15"/>
  <c r="AA109" i="15"/>
  <c r="AB109" i="15"/>
  <c r="E110" i="15"/>
  <c r="F110" i="15"/>
  <c r="G110" i="15"/>
  <c r="H110" i="15"/>
  <c r="I110" i="15"/>
  <c r="J110" i="15"/>
  <c r="K110" i="15"/>
  <c r="L110" i="15"/>
  <c r="M110" i="15"/>
  <c r="N110" i="15"/>
  <c r="O110" i="15"/>
  <c r="P110" i="15"/>
  <c r="Q110" i="15"/>
  <c r="R110" i="15"/>
  <c r="S110" i="15"/>
  <c r="T110" i="15"/>
  <c r="U110" i="15"/>
  <c r="V110" i="15"/>
  <c r="W110" i="15"/>
  <c r="X110" i="15"/>
  <c r="Y110" i="15"/>
  <c r="Z110" i="15"/>
  <c r="AA110" i="15"/>
  <c r="AB110" i="15"/>
  <c r="A10" i="14"/>
  <c r="B11" i="14"/>
  <c r="D11" i="14"/>
  <c r="D12" i="14"/>
  <c r="D65" i="14" s="1"/>
  <c r="AG12" i="14"/>
  <c r="AG13" i="14" s="1"/>
  <c r="D13" i="14"/>
  <c r="D66" i="14" s="1"/>
  <c r="AC66" i="14" s="1"/>
  <c r="B15" i="14"/>
  <c r="D15" i="14"/>
  <c r="D68" i="14" s="1"/>
  <c r="AF15" i="14"/>
  <c r="AG15" i="14"/>
  <c r="AG16" i="14" s="1"/>
  <c r="AG17" i="14" s="1"/>
  <c r="D16" i="14"/>
  <c r="D69" i="14" s="1"/>
  <c r="AF16" i="14"/>
  <c r="AF20" i="14" s="1"/>
  <c r="AF24" i="14" s="1"/>
  <c r="AF28" i="14" s="1"/>
  <c r="AF32" i="14" s="1"/>
  <c r="AF36" i="14" s="1"/>
  <c r="AF40" i="14" s="1"/>
  <c r="AF44" i="14" s="1"/>
  <c r="AF48" i="14" s="1"/>
  <c r="AF52" i="14" s="1"/>
  <c r="AF56" i="14" s="1"/>
  <c r="D17" i="14"/>
  <c r="D70" i="14" s="1"/>
  <c r="AF17" i="14"/>
  <c r="AF21" i="14" s="1"/>
  <c r="AF25" i="14" s="1"/>
  <c r="AF29" i="14" s="1"/>
  <c r="AF33" i="14" s="1"/>
  <c r="AF37" i="14" s="1"/>
  <c r="AF41" i="14" s="1"/>
  <c r="AF45" i="14" s="1"/>
  <c r="AF49" i="14" s="1"/>
  <c r="AF53" i="14" s="1"/>
  <c r="AF57" i="14" s="1"/>
  <c r="B19" i="14"/>
  <c r="D19" i="14"/>
  <c r="D72" i="14" s="1"/>
  <c r="AF19" i="14"/>
  <c r="AF23" i="14" s="1"/>
  <c r="AF27" i="14" s="1"/>
  <c r="AF31" i="14" s="1"/>
  <c r="AF35" i="14" s="1"/>
  <c r="AF39" i="14" s="1"/>
  <c r="AF43" i="14" s="1"/>
  <c r="AF47" i="14" s="1"/>
  <c r="AF51" i="14" s="1"/>
  <c r="AF55" i="14" s="1"/>
  <c r="D20" i="14"/>
  <c r="D73" i="14" s="1"/>
  <c r="D21" i="14"/>
  <c r="D74" i="14" s="1"/>
  <c r="B23" i="14"/>
  <c r="D23" i="14"/>
  <c r="D76" i="14" s="1"/>
  <c r="D24" i="14"/>
  <c r="D77" i="14" s="1"/>
  <c r="D25" i="14"/>
  <c r="D78" i="14" s="1"/>
  <c r="B27" i="14"/>
  <c r="D27" i="14"/>
  <c r="D80" i="14" s="1"/>
  <c r="D28" i="14"/>
  <c r="D81" i="14" s="1"/>
  <c r="D29" i="14"/>
  <c r="D82" i="14" s="1"/>
  <c r="B31" i="14"/>
  <c r="D31" i="14"/>
  <c r="D84" i="14" s="1"/>
  <c r="D32" i="14"/>
  <c r="D85" i="14" s="1"/>
  <c r="D33" i="14"/>
  <c r="D86" i="14" s="1"/>
  <c r="B35" i="14"/>
  <c r="D35" i="14"/>
  <c r="D88" i="14" s="1"/>
  <c r="D36" i="14"/>
  <c r="D89" i="14" s="1"/>
  <c r="D37" i="14"/>
  <c r="D90" i="14" s="1"/>
  <c r="B39" i="14"/>
  <c r="D39" i="14"/>
  <c r="D92" i="14" s="1"/>
  <c r="D40" i="14"/>
  <c r="D93" i="14" s="1"/>
  <c r="D41" i="14"/>
  <c r="D94" i="14" s="1"/>
  <c r="B43" i="14"/>
  <c r="D43" i="14"/>
  <c r="D96" i="14" s="1"/>
  <c r="D44" i="14"/>
  <c r="D97" i="14" s="1"/>
  <c r="D45" i="14"/>
  <c r="D98" i="14" s="1"/>
  <c r="B47" i="14"/>
  <c r="D47" i="14"/>
  <c r="D100" i="14" s="1"/>
  <c r="D48" i="14"/>
  <c r="D101" i="14" s="1"/>
  <c r="D49" i="14"/>
  <c r="D102" i="14" s="1"/>
  <c r="B51" i="14"/>
  <c r="D51" i="14"/>
  <c r="D104" i="14" s="1"/>
  <c r="D52" i="14"/>
  <c r="D105" i="14" s="1"/>
  <c r="D53" i="14"/>
  <c r="D106" i="14" s="1"/>
  <c r="B55" i="14"/>
  <c r="D55" i="14"/>
  <c r="D108" i="14" s="1"/>
  <c r="D56" i="14"/>
  <c r="D109" i="14" s="1"/>
  <c r="D57" i="14"/>
  <c r="D110" i="14" s="1"/>
  <c r="A63" i="14"/>
  <c r="E88" i="14"/>
  <c r="F88" i="14"/>
  <c r="G88" i="14"/>
  <c r="H88" i="14"/>
  <c r="I88" i="14"/>
  <c r="J88" i="14"/>
  <c r="K88" i="14"/>
  <c r="L88" i="14"/>
  <c r="M88" i="14"/>
  <c r="N88" i="14"/>
  <c r="O88" i="14"/>
  <c r="P88" i="14"/>
  <c r="Q88" i="14"/>
  <c r="R88" i="14"/>
  <c r="S88" i="14"/>
  <c r="T88" i="14"/>
  <c r="U88" i="14"/>
  <c r="V88" i="14"/>
  <c r="W88" i="14"/>
  <c r="X88" i="14"/>
  <c r="Y88" i="14"/>
  <c r="Z88" i="14"/>
  <c r="AA88" i="14"/>
  <c r="AB88" i="14"/>
  <c r="E89" i="14"/>
  <c r="F89" i="14"/>
  <c r="G89" i="14"/>
  <c r="H89" i="14"/>
  <c r="I89" i="14"/>
  <c r="J89" i="14"/>
  <c r="K89" i="14"/>
  <c r="L89" i="14"/>
  <c r="M89" i="14"/>
  <c r="N89" i="14"/>
  <c r="O89" i="14"/>
  <c r="P89" i="14"/>
  <c r="Q89" i="14"/>
  <c r="R89" i="14"/>
  <c r="S89" i="14"/>
  <c r="T89" i="14"/>
  <c r="U89" i="14"/>
  <c r="V89" i="14"/>
  <c r="W89" i="14"/>
  <c r="X89" i="14"/>
  <c r="Y89" i="14"/>
  <c r="Z89" i="14"/>
  <c r="AA89" i="14"/>
  <c r="AB89" i="14"/>
  <c r="E90" i="14"/>
  <c r="F90" i="14"/>
  <c r="G90" i="14"/>
  <c r="H90" i="14"/>
  <c r="I90" i="14"/>
  <c r="J90" i="14"/>
  <c r="K90" i="14"/>
  <c r="L90" i="14"/>
  <c r="M90" i="14"/>
  <c r="N90" i="14"/>
  <c r="O90" i="14"/>
  <c r="P90" i="14"/>
  <c r="Q90" i="14"/>
  <c r="R90" i="14"/>
  <c r="S90" i="14"/>
  <c r="T90" i="14"/>
  <c r="U90" i="14"/>
  <c r="V90" i="14"/>
  <c r="W90" i="14"/>
  <c r="X90" i="14"/>
  <c r="Y90" i="14"/>
  <c r="Z90" i="14"/>
  <c r="AA90" i="14"/>
  <c r="AB90" i="14"/>
  <c r="E92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R92" i="14"/>
  <c r="S92" i="14"/>
  <c r="T92" i="14"/>
  <c r="U92" i="14"/>
  <c r="V92" i="14"/>
  <c r="W92" i="14"/>
  <c r="X92" i="14"/>
  <c r="Y92" i="14"/>
  <c r="Z92" i="14"/>
  <c r="AA92" i="14"/>
  <c r="AB92" i="14"/>
  <c r="E93" i="14"/>
  <c r="F93" i="14"/>
  <c r="G93" i="14"/>
  <c r="H93" i="14"/>
  <c r="I93" i="14"/>
  <c r="J93" i="14"/>
  <c r="K93" i="14"/>
  <c r="L93" i="14"/>
  <c r="M93" i="14"/>
  <c r="N93" i="14"/>
  <c r="O93" i="14"/>
  <c r="P93" i="14"/>
  <c r="Q93" i="14"/>
  <c r="R93" i="14"/>
  <c r="S93" i="14"/>
  <c r="T93" i="14"/>
  <c r="U93" i="14"/>
  <c r="V93" i="14"/>
  <c r="W93" i="14"/>
  <c r="X93" i="14"/>
  <c r="Y93" i="14"/>
  <c r="Z93" i="14"/>
  <c r="AA93" i="14"/>
  <c r="AB93" i="14"/>
  <c r="E94" i="14"/>
  <c r="F94" i="14"/>
  <c r="G94" i="14"/>
  <c r="H94" i="14"/>
  <c r="I94" i="14"/>
  <c r="J94" i="14"/>
  <c r="K94" i="14"/>
  <c r="L94" i="14"/>
  <c r="M94" i="14"/>
  <c r="N94" i="14"/>
  <c r="O94" i="14"/>
  <c r="P94" i="14"/>
  <c r="Q94" i="14"/>
  <c r="R94" i="14"/>
  <c r="S94" i="14"/>
  <c r="T94" i="14"/>
  <c r="U94" i="14"/>
  <c r="V94" i="14"/>
  <c r="W94" i="14"/>
  <c r="X94" i="14"/>
  <c r="Y94" i="14"/>
  <c r="Z94" i="14"/>
  <c r="AA94" i="14"/>
  <c r="AB94" i="14"/>
  <c r="E96" i="14"/>
  <c r="F96" i="14"/>
  <c r="G96" i="14"/>
  <c r="H96" i="14"/>
  <c r="I96" i="14"/>
  <c r="J96" i="14"/>
  <c r="K96" i="14"/>
  <c r="L96" i="14"/>
  <c r="M96" i="14"/>
  <c r="N96" i="14"/>
  <c r="O96" i="14"/>
  <c r="P96" i="14"/>
  <c r="Q96" i="14"/>
  <c r="R96" i="14"/>
  <c r="S96" i="14"/>
  <c r="T96" i="14"/>
  <c r="U96" i="14"/>
  <c r="V96" i="14"/>
  <c r="W96" i="14"/>
  <c r="X96" i="14"/>
  <c r="Y96" i="14"/>
  <c r="Z96" i="14"/>
  <c r="AA96" i="14"/>
  <c r="AB96" i="14"/>
  <c r="E97" i="14"/>
  <c r="F97" i="14"/>
  <c r="G97" i="14"/>
  <c r="H97" i="14"/>
  <c r="I97" i="14"/>
  <c r="J97" i="14"/>
  <c r="K97" i="14"/>
  <c r="L97" i="14"/>
  <c r="M97" i="14"/>
  <c r="N97" i="14"/>
  <c r="O97" i="14"/>
  <c r="P97" i="14"/>
  <c r="Q97" i="14"/>
  <c r="R97" i="14"/>
  <c r="S97" i="14"/>
  <c r="T97" i="14"/>
  <c r="U97" i="14"/>
  <c r="V97" i="14"/>
  <c r="W97" i="14"/>
  <c r="X97" i="14"/>
  <c r="Y97" i="14"/>
  <c r="Z97" i="14"/>
  <c r="AA97" i="14"/>
  <c r="AB97" i="14"/>
  <c r="E98" i="14"/>
  <c r="F98" i="14"/>
  <c r="G98" i="14"/>
  <c r="H98" i="14"/>
  <c r="I98" i="14"/>
  <c r="J98" i="14"/>
  <c r="K98" i="14"/>
  <c r="L98" i="14"/>
  <c r="M98" i="14"/>
  <c r="N98" i="14"/>
  <c r="O98" i="14"/>
  <c r="P98" i="14"/>
  <c r="Q98" i="14"/>
  <c r="R98" i="14"/>
  <c r="S98" i="14"/>
  <c r="T98" i="14"/>
  <c r="U98" i="14"/>
  <c r="V98" i="14"/>
  <c r="W98" i="14"/>
  <c r="X98" i="14"/>
  <c r="Y98" i="14"/>
  <c r="Z98" i="14"/>
  <c r="AA98" i="14"/>
  <c r="AB98" i="14"/>
  <c r="E100" i="14"/>
  <c r="F100" i="14"/>
  <c r="G100" i="14"/>
  <c r="H100" i="14"/>
  <c r="I100" i="14"/>
  <c r="J100" i="14"/>
  <c r="K100" i="14"/>
  <c r="L100" i="14"/>
  <c r="M100" i="14"/>
  <c r="N100" i="14"/>
  <c r="O100" i="14"/>
  <c r="P100" i="14"/>
  <c r="Q100" i="14"/>
  <c r="R100" i="14"/>
  <c r="S100" i="14"/>
  <c r="T100" i="14"/>
  <c r="U100" i="14"/>
  <c r="V100" i="14"/>
  <c r="W100" i="14"/>
  <c r="X100" i="14"/>
  <c r="Y100" i="14"/>
  <c r="Z100" i="14"/>
  <c r="AA100" i="14"/>
  <c r="AB100" i="14"/>
  <c r="E101" i="14"/>
  <c r="F101" i="14"/>
  <c r="G101" i="14"/>
  <c r="H101" i="14"/>
  <c r="I101" i="14"/>
  <c r="J101" i="14"/>
  <c r="K101" i="14"/>
  <c r="L101" i="14"/>
  <c r="M101" i="14"/>
  <c r="N101" i="14"/>
  <c r="O101" i="14"/>
  <c r="P101" i="14"/>
  <c r="Q101" i="14"/>
  <c r="R101" i="14"/>
  <c r="S101" i="14"/>
  <c r="T101" i="14"/>
  <c r="U101" i="14"/>
  <c r="V101" i="14"/>
  <c r="W101" i="14"/>
  <c r="X101" i="14"/>
  <c r="Y101" i="14"/>
  <c r="Z101" i="14"/>
  <c r="AA101" i="14"/>
  <c r="AB101" i="14"/>
  <c r="E102" i="14"/>
  <c r="F102" i="14"/>
  <c r="G102" i="14"/>
  <c r="H102" i="14"/>
  <c r="I102" i="14"/>
  <c r="J102" i="14"/>
  <c r="K102" i="14"/>
  <c r="L102" i="14"/>
  <c r="M102" i="14"/>
  <c r="N102" i="14"/>
  <c r="O102" i="14"/>
  <c r="P102" i="14"/>
  <c r="Q102" i="14"/>
  <c r="R102" i="14"/>
  <c r="S102" i="14"/>
  <c r="T102" i="14"/>
  <c r="U102" i="14"/>
  <c r="V102" i="14"/>
  <c r="W102" i="14"/>
  <c r="X102" i="14"/>
  <c r="Y102" i="14"/>
  <c r="Z102" i="14"/>
  <c r="AA102" i="14"/>
  <c r="AB102" i="14"/>
  <c r="E104" i="14"/>
  <c r="F104" i="14"/>
  <c r="G104" i="14"/>
  <c r="H104" i="14"/>
  <c r="I104" i="14"/>
  <c r="J104" i="14"/>
  <c r="K104" i="14"/>
  <c r="L104" i="14"/>
  <c r="M104" i="14"/>
  <c r="N104" i="14"/>
  <c r="O104" i="14"/>
  <c r="P104" i="14"/>
  <c r="Q104" i="14"/>
  <c r="R104" i="14"/>
  <c r="S104" i="14"/>
  <c r="T104" i="14"/>
  <c r="U104" i="14"/>
  <c r="V104" i="14"/>
  <c r="W104" i="14"/>
  <c r="X104" i="14"/>
  <c r="Y104" i="14"/>
  <c r="Z104" i="14"/>
  <c r="AA104" i="14"/>
  <c r="AB104" i="14"/>
  <c r="E105" i="14"/>
  <c r="F105" i="14"/>
  <c r="G105" i="14"/>
  <c r="H105" i="14"/>
  <c r="I105" i="14"/>
  <c r="J105" i="14"/>
  <c r="K105" i="14"/>
  <c r="L105" i="14"/>
  <c r="M105" i="14"/>
  <c r="N105" i="14"/>
  <c r="O105" i="14"/>
  <c r="P105" i="14"/>
  <c r="Q105" i="14"/>
  <c r="R105" i="14"/>
  <c r="S105" i="14"/>
  <c r="T105" i="14"/>
  <c r="U105" i="14"/>
  <c r="V105" i="14"/>
  <c r="W105" i="14"/>
  <c r="X105" i="14"/>
  <c r="Y105" i="14"/>
  <c r="Z105" i="14"/>
  <c r="AA105" i="14"/>
  <c r="AB105" i="14"/>
  <c r="E106" i="14"/>
  <c r="F106" i="14"/>
  <c r="G106" i="14"/>
  <c r="H106" i="14"/>
  <c r="I106" i="14"/>
  <c r="J106" i="14"/>
  <c r="K106" i="14"/>
  <c r="L106" i="14"/>
  <c r="M106" i="14"/>
  <c r="N106" i="14"/>
  <c r="O106" i="14"/>
  <c r="P106" i="14"/>
  <c r="Q106" i="14"/>
  <c r="R106" i="14"/>
  <c r="S106" i="14"/>
  <c r="T106" i="14"/>
  <c r="U106" i="14"/>
  <c r="V106" i="14"/>
  <c r="W106" i="14"/>
  <c r="X106" i="14"/>
  <c r="Y106" i="14"/>
  <c r="Z106" i="14"/>
  <c r="AA106" i="14"/>
  <c r="AB106" i="14"/>
  <c r="E108" i="14"/>
  <c r="F108" i="14"/>
  <c r="G108" i="14"/>
  <c r="H108" i="14"/>
  <c r="I108" i="14"/>
  <c r="K108" i="14"/>
  <c r="L108" i="14"/>
  <c r="M108" i="14"/>
  <c r="N108" i="14"/>
  <c r="O108" i="14"/>
  <c r="P108" i="14"/>
  <c r="Q108" i="14"/>
  <c r="R108" i="14"/>
  <c r="S108" i="14"/>
  <c r="T108" i="14"/>
  <c r="U108" i="14"/>
  <c r="V108" i="14"/>
  <c r="W108" i="14"/>
  <c r="X108" i="14"/>
  <c r="Y108" i="14"/>
  <c r="Z108" i="14"/>
  <c r="AA108" i="14"/>
  <c r="AB108" i="14"/>
  <c r="E109" i="14"/>
  <c r="F109" i="14"/>
  <c r="G109" i="14"/>
  <c r="H109" i="14"/>
  <c r="I109" i="14"/>
  <c r="J109" i="14"/>
  <c r="K109" i="14"/>
  <c r="L109" i="14"/>
  <c r="M109" i="14"/>
  <c r="N109" i="14"/>
  <c r="O109" i="14"/>
  <c r="P109" i="14"/>
  <c r="Q109" i="14"/>
  <c r="R109" i="14"/>
  <c r="S109" i="14"/>
  <c r="T109" i="14"/>
  <c r="U109" i="14"/>
  <c r="V109" i="14"/>
  <c r="W109" i="14"/>
  <c r="X109" i="14"/>
  <c r="Y109" i="14"/>
  <c r="Z109" i="14"/>
  <c r="AA109" i="14"/>
  <c r="AB109" i="14"/>
  <c r="E110" i="14"/>
  <c r="F110" i="14"/>
  <c r="G110" i="14"/>
  <c r="H110" i="14"/>
  <c r="I110" i="14"/>
  <c r="J110" i="14"/>
  <c r="K110" i="14"/>
  <c r="L110" i="14"/>
  <c r="M110" i="14"/>
  <c r="N110" i="14"/>
  <c r="O110" i="14"/>
  <c r="P110" i="14"/>
  <c r="Q110" i="14"/>
  <c r="R110" i="14"/>
  <c r="S110" i="14"/>
  <c r="T110" i="14"/>
  <c r="U110" i="14"/>
  <c r="V110" i="14"/>
  <c r="W110" i="14"/>
  <c r="X110" i="14"/>
  <c r="Y110" i="14"/>
  <c r="Z110" i="14"/>
  <c r="AA110" i="14"/>
  <c r="AB110" i="14"/>
  <c r="D108" i="15" l="1"/>
  <c r="D102" i="15"/>
  <c r="D97" i="15"/>
  <c r="D92" i="15"/>
  <c r="D86" i="15"/>
  <c r="AC86" i="15" s="1"/>
  <c r="D81" i="15"/>
  <c r="AC81" i="15" s="1"/>
  <c r="D76" i="15"/>
  <c r="AC76" i="15" s="1"/>
  <c r="D106" i="15"/>
  <c r="D101" i="15"/>
  <c r="AC101" i="15" s="1"/>
  <c r="D96" i="15"/>
  <c r="D90" i="15"/>
  <c r="D85" i="15"/>
  <c r="D80" i="15"/>
  <c r="D74" i="15"/>
  <c r="D70" i="15"/>
  <c r="D110" i="15"/>
  <c r="D105" i="15"/>
  <c r="AC105" i="15" s="1"/>
  <c r="D100" i="15"/>
  <c r="D94" i="15"/>
  <c r="D89" i="15"/>
  <c r="AC89" i="15" s="1"/>
  <c r="D84" i="15"/>
  <c r="D78" i="15"/>
  <c r="D73" i="15"/>
  <c r="D64" i="15"/>
  <c r="AC64" i="15" s="1"/>
  <c r="D109" i="15"/>
  <c r="D104" i="15"/>
  <c r="D98" i="15"/>
  <c r="D93" i="15"/>
  <c r="D88" i="15"/>
  <c r="AC88" i="15" s="1"/>
  <c r="D82" i="15"/>
  <c r="N83" i="15" s="1"/>
  <c r="D77" i="15"/>
  <c r="AC77" i="15" s="1"/>
  <c r="D72" i="15"/>
  <c r="AC72" i="15" s="1"/>
  <c r="D69" i="15"/>
  <c r="AC69" i="15" s="1"/>
  <c r="D66" i="15"/>
  <c r="AC66" i="15" s="1"/>
  <c r="AA83" i="14"/>
  <c r="P83" i="14"/>
  <c r="F83" i="14"/>
  <c r="E83" i="14"/>
  <c r="J83" i="14"/>
  <c r="Z83" i="14"/>
  <c r="N83" i="14"/>
  <c r="R83" i="14"/>
  <c r="M83" i="14"/>
  <c r="V83" i="14"/>
  <c r="K83" i="14"/>
  <c r="S83" i="14"/>
  <c r="T83" i="14"/>
  <c r="Y83" i="14"/>
  <c r="L83" i="14"/>
  <c r="W83" i="14"/>
  <c r="X83" i="14"/>
  <c r="I83" i="14"/>
  <c r="O83" i="14"/>
  <c r="U83" i="14"/>
  <c r="G83" i="14"/>
  <c r="AB83" i="14"/>
  <c r="Q83" i="14"/>
  <c r="H83" i="14"/>
  <c r="M79" i="14"/>
  <c r="Z79" i="14"/>
  <c r="N79" i="14"/>
  <c r="AA79" i="14"/>
  <c r="E79" i="14"/>
  <c r="V79" i="14"/>
  <c r="K79" i="14"/>
  <c r="P79" i="14"/>
  <c r="R79" i="14"/>
  <c r="J79" i="14"/>
  <c r="F79" i="14"/>
  <c r="S79" i="14"/>
  <c r="T79" i="14"/>
  <c r="Y79" i="14"/>
  <c r="O79" i="14"/>
  <c r="W79" i="14"/>
  <c r="X79" i="14"/>
  <c r="I79" i="14"/>
  <c r="L79" i="14"/>
  <c r="G79" i="14"/>
  <c r="H79" i="14"/>
  <c r="AB79" i="14"/>
  <c r="Q79" i="14"/>
  <c r="U79" i="14"/>
  <c r="V75" i="14"/>
  <c r="K75" i="14"/>
  <c r="R75" i="14"/>
  <c r="J75" i="14"/>
  <c r="Z75" i="14"/>
  <c r="M75" i="14"/>
  <c r="AA75" i="14"/>
  <c r="P75" i="14"/>
  <c r="F75" i="14"/>
  <c r="E75" i="14"/>
  <c r="N75" i="14"/>
  <c r="S75" i="14"/>
  <c r="X75" i="14"/>
  <c r="Y75" i="14"/>
  <c r="U75" i="14"/>
  <c r="W75" i="14"/>
  <c r="H75" i="14"/>
  <c r="AB75" i="14"/>
  <c r="I75" i="14"/>
  <c r="G75" i="14"/>
  <c r="L75" i="14"/>
  <c r="Q75" i="14"/>
  <c r="O75" i="14"/>
  <c r="T75" i="14"/>
  <c r="AB71" i="14"/>
  <c r="K71" i="14"/>
  <c r="W71" i="14"/>
  <c r="G71" i="14"/>
  <c r="S71" i="14"/>
  <c r="O71" i="14"/>
  <c r="I71" i="14"/>
  <c r="F71" i="14"/>
  <c r="R71" i="14"/>
  <c r="H71" i="14"/>
  <c r="X71" i="14"/>
  <c r="Y71" i="14"/>
  <c r="J71" i="14"/>
  <c r="T71" i="14"/>
  <c r="M71" i="14"/>
  <c r="N71" i="14"/>
  <c r="Z71" i="14"/>
  <c r="AA71" i="14"/>
  <c r="L71" i="14"/>
  <c r="E71" i="14"/>
  <c r="Q71" i="14"/>
  <c r="V71" i="14"/>
  <c r="U71" i="14"/>
  <c r="P71" i="14"/>
  <c r="AG19" i="15"/>
  <c r="AG20" i="15" s="1"/>
  <c r="AG21" i="15" s="1"/>
  <c r="AG19" i="14"/>
  <c r="AG20" i="14" s="1"/>
  <c r="AG21" i="14" s="1"/>
  <c r="D68" i="15"/>
  <c r="D65" i="15"/>
  <c r="D14" i="14"/>
  <c r="D111" i="14"/>
  <c r="D107" i="14"/>
  <c r="D103" i="14"/>
  <c r="D99" i="14"/>
  <c r="D95" i="14"/>
  <c r="D91" i="14"/>
  <c r="D87" i="14"/>
  <c r="D83" i="14"/>
  <c r="D79" i="14"/>
  <c r="D75" i="14"/>
  <c r="D71" i="14"/>
  <c r="D64" i="14"/>
  <c r="D22" i="14"/>
  <c r="AC74" i="14"/>
  <c r="AC73" i="14"/>
  <c r="AC70" i="14"/>
  <c r="AC69" i="14"/>
  <c r="D50" i="14"/>
  <c r="AC110" i="15"/>
  <c r="AC108" i="15"/>
  <c r="AC109" i="15"/>
  <c r="D58" i="14"/>
  <c r="D34" i="14"/>
  <c r="D111" i="15"/>
  <c r="AC70" i="15"/>
  <c r="AC102" i="15"/>
  <c r="D95" i="15"/>
  <c r="D58" i="15"/>
  <c r="D50" i="15"/>
  <c r="D14" i="15"/>
  <c r="D42" i="15"/>
  <c r="D26" i="15"/>
  <c r="D22" i="15"/>
  <c r="D42" i="14"/>
  <c r="D54" i="14"/>
  <c r="D26" i="14"/>
  <c r="D38" i="14"/>
  <c r="AC82" i="14"/>
  <c r="AC65" i="14"/>
  <c r="D46" i="14"/>
  <c r="D30" i="14"/>
  <c r="D18" i="14"/>
  <c r="D18" i="15"/>
  <c r="D54" i="15"/>
  <c r="D46" i="15"/>
  <c r="D38" i="15"/>
  <c r="D34" i="15"/>
  <c r="D30" i="15"/>
  <c r="AA111" i="15"/>
  <c r="Y111" i="15"/>
  <c r="W111" i="15"/>
  <c r="U111" i="15"/>
  <c r="S111" i="15"/>
  <c r="Q111" i="15"/>
  <c r="O111" i="15"/>
  <c r="M111" i="15"/>
  <c r="K111" i="15"/>
  <c r="I111" i="15"/>
  <c r="G111" i="15"/>
  <c r="E111" i="15"/>
  <c r="AB111" i="15"/>
  <c r="Z111" i="15"/>
  <c r="X111" i="15"/>
  <c r="V111" i="15"/>
  <c r="T111" i="15"/>
  <c r="R111" i="15"/>
  <c r="P111" i="15"/>
  <c r="N111" i="15"/>
  <c r="L111" i="15"/>
  <c r="J111" i="15"/>
  <c r="H111" i="15"/>
  <c r="F111" i="15"/>
  <c r="AA107" i="15"/>
  <c r="AB107" i="15"/>
  <c r="X107" i="15"/>
  <c r="V107" i="15"/>
  <c r="F107" i="15"/>
  <c r="AC93" i="15"/>
  <c r="AC80" i="15"/>
  <c r="AC72" i="14"/>
  <c r="AC74" i="15"/>
  <c r="AC84" i="14"/>
  <c r="AB87" i="14"/>
  <c r="AB111" i="14"/>
  <c r="Z111" i="14"/>
  <c r="X111" i="14"/>
  <c r="V111" i="14"/>
  <c r="T111" i="14"/>
  <c r="R111" i="14"/>
  <c r="P111" i="14"/>
  <c r="N111" i="14"/>
  <c r="L111" i="14"/>
  <c r="J111" i="14"/>
  <c r="H111" i="14"/>
  <c r="F111" i="14"/>
  <c r="AB107" i="14"/>
  <c r="Z107" i="14"/>
  <c r="X107" i="14"/>
  <c r="V107" i="14"/>
  <c r="T107" i="14"/>
  <c r="R107" i="14"/>
  <c r="P107" i="14"/>
  <c r="N107" i="14"/>
  <c r="L107" i="14"/>
  <c r="J107" i="14"/>
  <c r="H107" i="14"/>
  <c r="F107" i="14"/>
  <c r="AB103" i="14"/>
  <c r="Z103" i="14"/>
  <c r="X103" i="14"/>
  <c r="V103" i="14"/>
  <c r="T103" i="14"/>
  <c r="R103" i="14"/>
  <c r="P103" i="14"/>
  <c r="N103" i="14"/>
  <c r="L103" i="14"/>
  <c r="J103" i="14"/>
  <c r="H103" i="14"/>
  <c r="F103" i="14"/>
  <c r="AB99" i="14"/>
  <c r="Z99" i="14"/>
  <c r="X99" i="14"/>
  <c r="V99" i="14"/>
  <c r="T99" i="14"/>
  <c r="R99" i="14"/>
  <c r="P99" i="14"/>
  <c r="N99" i="14"/>
  <c r="L99" i="14"/>
  <c r="J99" i="14"/>
  <c r="H99" i="14"/>
  <c r="F99" i="14"/>
  <c r="AB95" i="14"/>
  <c r="Z95" i="14"/>
  <c r="X95" i="14"/>
  <c r="V95" i="14"/>
  <c r="T95" i="14"/>
  <c r="R95" i="14"/>
  <c r="P95" i="14"/>
  <c r="N95" i="14"/>
  <c r="L95" i="14"/>
  <c r="J95" i="14"/>
  <c r="H95" i="14"/>
  <c r="F95" i="14"/>
  <c r="AB91" i="14"/>
  <c r="Z91" i="14"/>
  <c r="X91" i="14"/>
  <c r="V91" i="14"/>
  <c r="T91" i="14"/>
  <c r="R91" i="14"/>
  <c r="P91" i="14"/>
  <c r="N91" i="14"/>
  <c r="L91" i="14"/>
  <c r="J91" i="14"/>
  <c r="H91" i="14"/>
  <c r="F91" i="14"/>
  <c r="Z87" i="14"/>
  <c r="X87" i="14"/>
  <c r="V87" i="14"/>
  <c r="T87" i="14"/>
  <c r="R87" i="14"/>
  <c r="P87" i="14"/>
  <c r="N87" i="14"/>
  <c r="L87" i="14"/>
  <c r="J87" i="14"/>
  <c r="H87" i="14"/>
  <c r="F87" i="14"/>
  <c r="AA111" i="14"/>
  <c r="Y111" i="14"/>
  <c r="W111" i="14"/>
  <c r="U111" i="14"/>
  <c r="S111" i="14"/>
  <c r="Q111" i="14"/>
  <c r="O111" i="14"/>
  <c r="M111" i="14"/>
  <c r="K111" i="14"/>
  <c r="I111" i="14"/>
  <c r="G111" i="14"/>
  <c r="E111" i="14"/>
  <c r="AA107" i="14"/>
  <c r="Y107" i="14"/>
  <c r="W107" i="14"/>
  <c r="U107" i="14"/>
  <c r="S107" i="14"/>
  <c r="Q107" i="14"/>
  <c r="O107" i="14"/>
  <c r="M107" i="14"/>
  <c r="K107" i="14"/>
  <c r="I107" i="14"/>
  <c r="G107" i="14"/>
  <c r="E107" i="14"/>
  <c r="AA103" i="14"/>
  <c r="Y103" i="14"/>
  <c r="W103" i="14"/>
  <c r="U103" i="14"/>
  <c r="S103" i="14"/>
  <c r="Q103" i="14"/>
  <c r="O103" i="14"/>
  <c r="M103" i="14"/>
  <c r="K103" i="14"/>
  <c r="I103" i="14"/>
  <c r="G103" i="14"/>
  <c r="E103" i="14"/>
  <c r="AA99" i="14"/>
  <c r="Y99" i="14"/>
  <c r="W99" i="14"/>
  <c r="U99" i="14"/>
  <c r="S99" i="14"/>
  <c r="Q99" i="14"/>
  <c r="O99" i="14"/>
  <c r="M99" i="14"/>
  <c r="K99" i="14"/>
  <c r="I99" i="14"/>
  <c r="G99" i="14"/>
  <c r="E99" i="14"/>
  <c r="AA95" i="14"/>
  <c r="Y95" i="14"/>
  <c r="W95" i="14"/>
  <c r="U95" i="14"/>
  <c r="S95" i="14"/>
  <c r="Q95" i="14"/>
  <c r="O95" i="14"/>
  <c r="M95" i="14"/>
  <c r="K95" i="14"/>
  <c r="I95" i="14"/>
  <c r="G95" i="14"/>
  <c r="E95" i="14"/>
  <c r="AA91" i="14"/>
  <c r="Y91" i="14"/>
  <c r="W91" i="14"/>
  <c r="U91" i="14"/>
  <c r="S91" i="14"/>
  <c r="Q91" i="14"/>
  <c r="O91" i="14"/>
  <c r="M91" i="14"/>
  <c r="K91" i="14"/>
  <c r="I91" i="14"/>
  <c r="G91" i="14"/>
  <c r="E91" i="14"/>
  <c r="AA87" i="14"/>
  <c r="Y87" i="14"/>
  <c r="W87" i="14"/>
  <c r="U87" i="14"/>
  <c r="S87" i="14"/>
  <c r="Q87" i="14"/>
  <c r="O87" i="14"/>
  <c r="M87" i="14"/>
  <c r="K87" i="14"/>
  <c r="I87" i="14"/>
  <c r="G87" i="14"/>
  <c r="E87" i="14"/>
  <c r="AC90" i="14"/>
  <c r="AC89" i="14"/>
  <c r="AC88" i="14"/>
  <c r="AC94" i="14"/>
  <c r="AC92" i="14"/>
  <c r="AC78" i="14"/>
  <c r="AC76" i="14"/>
  <c r="AC97" i="15"/>
  <c r="AC93" i="14"/>
  <c r="AC86" i="14"/>
  <c r="AC77" i="14"/>
  <c r="AC104" i="15"/>
  <c r="AC98" i="15"/>
  <c r="AC85" i="14"/>
  <c r="AC80" i="14"/>
  <c r="AC68" i="14"/>
  <c r="AC92" i="15"/>
  <c r="AC81" i="14"/>
  <c r="AC96" i="14"/>
  <c r="AC110" i="14"/>
  <c r="AC109" i="14"/>
  <c r="AC108" i="14"/>
  <c r="AC106" i="14"/>
  <c r="AC105" i="14"/>
  <c r="AC104" i="14"/>
  <c r="AC102" i="14"/>
  <c r="AC101" i="14"/>
  <c r="AC100" i="14"/>
  <c r="AC98" i="14"/>
  <c r="AC97" i="14"/>
  <c r="K87" i="15" l="1"/>
  <c r="G91" i="15"/>
  <c r="E107" i="15"/>
  <c r="S107" i="15"/>
  <c r="U107" i="15"/>
  <c r="K95" i="15"/>
  <c r="W107" i="15"/>
  <c r="N103" i="15"/>
  <c r="N95" i="15"/>
  <c r="P95" i="15"/>
  <c r="J103" i="15"/>
  <c r="G103" i="15"/>
  <c r="M103" i="15"/>
  <c r="V75" i="15"/>
  <c r="I91" i="15"/>
  <c r="I103" i="15"/>
  <c r="Z107" i="15"/>
  <c r="Y107" i="15"/>
  <c r="AC106" i="15"/>
  <c r="X95" i="15"/>
  <c r="D107" i="15"/>
  <c r="L107" i="15"/>
  <c r="O95" i="15"/>
  <c r="N107" i="15"/>
  <c r="M107" i="15"/>
  <c r="M95" i="15"/>
  <c r="W95" i="15"/>
  <c r="P107" i="15"/>
  <c r="O107" i="15"/>
  <c r="G107" i="15"/>
  <c r="J107" i="15"/>
  <c r="AC100" i="15"/>
  <c r="H103" i="15"/>
  <c r="R107" i="15"/>
  <c r="Q107" i="15"/>
  <c r="H107" i="15"/>
  <c r="I107" i="15"/>
  <c r="K107" i="15"/>
  <c r="T107" i="15"/>
  <c r="M83" i="15"/>
  <c r="S79" i="15"/>
  <c r="R95" i="15"/>
  <c r="N75" i="15"/>
  <c r="J91" i="15"/>
  <c r="T95" i="15"/>
  <c r="S95" i="15"/>
  <c r="H75" i="15"/>
  <c r="W83" i="15"/>
  <c r="E103" i="15"/>
  <c r="F83" i="15"/>
  <c r="H91" i="15"/>
  <c r="Q95" i="15"/>
  <c r="AA83" i="15"/>
  <c r="N91" i="15"/>
  <c r="V95" i="15"/>
  <c r="U95" i="15"/>
  <c r="Q83" i="15"/>
  <c r="S83" i="15"/>
  <c r="D83" i="15"/>
  <c r="Y95" i="15"/>
  <c r="M91" i="15"/>
  <c r="AB95" i="15"/>
  <c r="AA95" i="15"/>
  <c r="AC94" i="15"/>
  <c r="X83" i="15"/>
  <c r="G83" i="15"/>
  <c r="AC73" i="15"/>
  <c r="AC90" i="15"/>
  <c r="F95" i="15"/>
  <c r="E95" i="15"/>
  <c r="T83" i="15"/>
  <c r="U83" i="15"/>
  <c r="J83" i="15"/>
  <c r="O83" i="15"/>
  <c r="AB83" i="15"/>
  <c r="H95" i="15"/>
  <c r="G95" i="15"/>
  <c r="P83" i="15"/>
  <c r="E83" i="15"/>
  <c r="J95" i="15"/>
  <c r="I95" i="15"/>
  <c r="L83" i="15"/>
  <c r="Z83" i="15"/>
  <c r="Y83" i="15"/>
  <c r="I83" i="15"/>
  <c r="Z95" i="15"/>
  <c r="K83" i="15"/>
  <c r="AC82" i="15"/>
  <c r="L95" i="15"/>
  <c r="H83" i="15"/>
  <c r="V83" i="15"/>
  <c r="R83" i="15"/>
  <c r="R75" i="15"/>
  <c r="K75" i="15"/>
  <c r="E91" i="15"/>
  <c r="K99" i="15"/>
  <c r="M87" i="15"/>
  <c r="AC84" i="15"/>
  <c r="L91" i="15"/>
  <c r="K91" i="15"/>
  <c r="L103" i="15"/>
  <c r="K103" i="15"/>
  <c r="E75" i="15"/>
  <c r="F75" i="15"/>
  <c r="P91" i="15"/>
  <c r="O91" i="15"/>
  <c r="P103" i="15"/>
  <c r="O103" i="15"/>
  <c r="D103" i="15"/>
  <c r="Y75" i="15"/>
  <c r="G75" i="15"/>
  <c r="U75" i="15"/>
  <c r="R91" i="15"/>
  <c r="Q91" i="15"/>
  <c r="R103" i="15"/>
  <c r="Q103" i="15"/>
  <c r="P75" i="15"/>
  <c r="AB75" i="15"/>
  <c r="T91" i="15"/>
  <c r="S91" i="15"/>
  <c r="T103" i="15"/>
  <c r="S103" i="15"/>
  <c r="D75" i="15"/>
  <c r="I75" i="15"/>
  <c r="W75" i="15"/>
  <c r="V91" i="15"/>
  <c r="U91" i="15"/>
  <c r="V103" i="15"/>
  <c r="U103" i="15"/>
  <c r="M75" i="15"/>
  <c r="O75" i="15"/>
  <c r="X91" i="15"/>
  <c r="W91" i="15"/>
  <c r="X103" i="15"/>
  <c r="W103" i="15"/>
  <c r="Q75" i="15"/>
  <c r="J75" i="15"/>
  <c r="N87" i="15"/>
  <c r="Z91" i="15"/>
  <c r="Y91" i="15"/>
  <c r="Z103" i="15"/>
  <c r="Y103" i="15"/>
  <c r="T75" i="15"/>
  <c r="S75" i="15"/>
  <c r="Z75" i="15"/>
  <c r="AB91" i="15"/>
  <c r="AA91" i="15"/>
  <c r="AB103" i="15"/>
  <c r="AA103" i="15"/>
  <c r="D91" i="15"/>
  <c r="L75" i="15"/>
  <c r="AA75" i="15"/>
  <c r="F91" i="15"/>
  <c r="F103" i="15"/>
  <c r="X75" i="15"/>
  <c r="M79" i="15"/>
  <c r="N79" i="15"/>
  <c r="N99" i="15"/>
  <c r="R99" i="15"/>
  <c r="M99" i="15"/>
  <c r="Q99" i="15"/>
  <c r="AC78" i="15"/>
  <c r="AC96" i="15"/>
  <c r="AB79" i="15"/>
  <c r="K79" i="15"/>
  <c r="P87" i="15"/>
  <c r="O87" i="15"/>
  <c r="P99" i="15"/>
  <c r="O99" i="15"/>
  <c r="F79" i="15"/>
  <c r="I79" i="15"/>
  <c r="T87" i="15"/>
  <c r="S87" i="15"/>
  <c r="T99" i="15"/>
  <c r="S99" i="15"/>
  <c r="D99" i="15"/>
  <c r="G79" i="15"/>
  <c r="Z79" i="15"/>
  <c r="V87" i="15"/>
  <c r="U87" i="15"/>
  <c r="V99" i="15"/>
  <c r="U99" i="15"/>
  <c r="L79" i="15"/>
  <c r="U79" i="15"/>
  <c r="Q87" i="15"/>
  <c r="AC85" i="15"/>
  <c r="X87" i="15"/>
  <c r="W87" i="15"/>
  <c r="X99" i="15"/>
  <c r="W99" i="15"/>
  <c r="T79" i="15"/>
  <c r="P79" i="15"/>
  <c r="Z87" i="15"/>
  <c r="Y87" i="15"/>
  <c r="Z99" i="15"/>
  <c r="Y99" i="15"/>
  <c r="D79" i="15"/>
  <c r="O79" i="15"/>
  <c r="J79" i="15"/>
  <c r="AB87" i="15"/>
  <c r="AA87" i="15"/>
  <c r="AB99" i="15"/>
  <c r="AA99" i="15"/>
  <c r="W79" i="15"/>
  <c r="E79" i="15"/>
  <c r="F87" i="15"/>
  <c r="E87" i="15"/>
  <c r="F99" i="15"/>
  <c r="E99" i="15"/>
  <c r="R79" i="15"/>
  <c r="X79" i="15"/>
  <c r="H87" i="15"/>
  <c r="G87" i="15"/>
  <c r="H99" i="15"/>
  <c r="G99" i="15"/>
  <c r="D87" i="15"/>
  <c r="AA79" i="15"/>
  <c r="H79" i="15"/>
  <c r="J87" i="15"/>
  <c r="I87" i="15"/>
  <c r="J99" i="15"/>
  <c r="I99" i="15"/>
  <c r="D67" i="15"/>
  <c r="V79" i="15"/>
  <c r="Y79" i="15"/>
  <c r="R87" i="15"/>
  <c r="L87" i="15"/>
  <c r="L99" i="15"/>
  <c r="Q79" i="15"/>
  <c r="V67" i="14"/>
  <c r="F67" i="14"/>
  <c r="R67" i="14"/>
  <c r="E67" i="14"/>
  <c r="N67" i="14"/>
  <c r="Z67" i="14"/>
  <c r="J67" i="14"/>
  <c r="K67" i="14"/>
  <c r="AA67" i="14"/>
  <c r="P67" i="14"/>
  <c r="M67" i="14"/>
  <c r="W67" i="14"/>
  <c r="O67" i="14"/>
  <c r="T67" i="14"/>
  <c r="Q67" i="14"/>
  <c r="AB67" i="14"/>
  <c r="Y67" i="14"/>
  <c r="S67" i="14"/>
  <c r="H67" i="14"/>
  <c r="X67" i="14"/>
  <c r="U67" i="14"/>
  <c r="G67" i="14"/>
  <c r="L67" i="14"/>
  <c r="I67" i="14"/>
  <c r="M67" i="15"/>
  <c r="F67" i="15"/>
  <c r="AA67" i="15"/>
  <c r="F71" i="15"/>
  <c r="K71" i="15"/>
  <c r="R71" i="15"/>
  <c r="X71" i="15"/>
  <c r="O71" i="15"/>
  <c r="AB71" i="15"/>
  <c r="G71" i="15"/>
  <c r="L71" i="15"/>
  <c r="S71" i="15"/>
  <c r="Z71" i="15"/>
  <c r="J71" i="15"/>
  <c r="H71" i="15"/>
  <c r="N71" i="15"/>
  <c r="V71" i="15"/>
  <c r="AA71" i="15"/>
  <c r="W71" i="15"/>
  <c r="Y71" i="15"/>
  <c r="U71" i="15"/>
  <c r="Q71" i="15"/>
  <c r="M71" i="15"/>
  <c r="E71" i="15"/>
  <c r="T71" i="15"/>
  <c r="I71" i="15"/>
  <c r="P71" i="15"/>
  <c r="Q67" i="15"/>
  <c r="I67" i="15"/>
  <c r="X67" i="15"/>
  <c r="G67" i="15"/>
  <c r="K67" i="15"/>
  <c r="V67" i="15"/>
  <c r="N67" i="15"/>
  <c r="P67" i="15"/>
  <c r="Y67" i="15"/>
  <c r="U67" i="15"/>
  <c r="R67" i="15"/>
  <c r="AB67" i="15"/>
  <c r="Z67" i="15"/>
  <c r="O67" i="15"/>
  <c r="T67" i="15"/>
  <c r="E67" i="15"/>
  <c r="H67" i="15"/>
  <c r="L67" i="15"/>
  <c r="W67" i="15"/>
  <c r="S67" i="15"/>
  <c r="J67" i="15"/>
  <c r="AG23" i="15"/>
  <c r="AG24" i="15" s="1"/>
  <c r="AG25" i="15" s="1"/>
  <c r="AG23" i="14"/>
  <c r="AG27" i="14" s="1"/>
  <c r="AC64" i="14"/>
  <c r="D67" i="14"/>
  <c r="D71" i="15"/>
  <c r="AC68" i="15"/>
  <c r="AC65" i="15"/>
  <c r="AC111" i="15"/>
  <c r="AC103" i="14"/>
  <c r="AC107" i="14"/>
  <c r="H52" i="14" s="1"/>
  <c r="AC111" i="14"/>
  <c r="AC71" i="14"/>
  <c r="AC75" i="14"/>
  <c r="AC79" i="14"/>
  <c r="AC83" i="14"/>
  <c r="AC87" i="14"/>
  <c r="AC91" i="14"/>
  <c r="AC95" i="14"/>
  <c r="AC99" i="14"/>
  <c r="AC107" i="15" l="1"/>
  <c r="AC83" i="15"/>
  <c r="AC95" i="15"/>
  <c r="AC103" i="15"/>
  <c r="V48" i="15" s="1"/>
  <c r="AC91" i="15"/>
  <c r="X36" i="15" s="1"/>
  <c r="AC75" i="15"/>
  <c r="I20" i="15" s="1"/>
  <c r="AC87" i="15"/>
  <c r="R33" i="15" s="1"/>
  <c r="AC99" i="15"/>
  <c r="L43" i="15" s="1"/>
  <c r="AC79" i="15"/>
  <c r="G24" i="15" s="1"/>
  <c r="AC67" i="14"/>
  <c r="I11" i="14" s="1"/>
  <c r="AG27" i="15"/>
  <c r="AG31" i="15" s="1"/>
  <c r="AG24" i="14"/>
  <c r="AG25" i="14" s="1"/>
  <c r="G56" i="15"/>
  <c r="AC71" i="15"/>
  <c r="Y17" i="15" s="1"/>
  <c r="AC67" i="15"/>
  <c r="Y25" i="14"/>
  <c r="U25" i="14"/>
  <c r="Q25" i="14"/>
  <c r="M25" i="14"/>
  <c r="I25" i="14"/>
  <c r="E25" i="14"/>
  <c r="Z24" i="14"/>
  <c r="V24" i="14"/>
  <c r="R24" i="14"/>
  <c r="N24" i="14"/>
  <c r="J24" i="14"/>
  <c r="F24" i="14"/>
  <c r="Y23" i="14"/>
  <c r="U23" i="14"/>
  <c r="Q23" i="14"/>
  <c r="M23" i="14"/>
  <c r="I23" i="14"/>
  <c r="E23" i="14"/>
  <c r="Z25" i="14"/>
  <c r="V25" i="14"/>
  <c r="R25" i="14"/>
  <c r="N25" i="14"/>
  <c r="J25" i="14"/>
  <c r="F25" i="14"/>
  <c r="Y24" i="14"/>
  <c r="U24" i="14"/>
  <c r="Q24" i="14"/>
  <c r="M24" i="14"/>
  <c r="I24" i="14"/>
  <c r="E24" i="14"/>
  <c r="Z23" i="14"/>
  <c r="V23" i="14"/>
  <c r="R23" i="14"/>
  <c r="R26" i="14" s="1"/>
  <c r="N23" i="14"/>
  <c r="J23" i="14"/>
  <c r="F23" i="14"/>
  <c r="AA25" i="14"/>
  <c r="W25" i="14"/>
  <c r="S25" i="14"/>
  <c r="O25" i="14"/>
  <c r="K25" i="14"/>
  <c r="G25" i="14"/>
  <c r="AB24" i="14"/>
  <c r="X24" i="14"/>
  <c r="T24" i="14"/>
  <c r="P24" i="14"/>
  <c r="L24" i="14"/>
  <c r="H24" i="14"/>
  <c r="AA23" i="14"/>
  <c r="W23" i="14"/>
  <c r="S23" i="14"/>
  <c r="O23" i="14"/>
  <c r="K23" i="14"/>
  <c r="G23" i="14"/>
  <c r="AB25" i="14"/>
  <c r="X25" i="14"/>
  <c r="T25" i="14"/>
  <c r="P25" i="14"/>
  <c r="L25" i="14"/>
  <c r="H25" i="14"/>
  <c r="AA24" i="14"/>
  <c r="W24" i="14"/>
  <c r="S24" i="14"/>
  <c r="O24" i="14"/>
  <c r="K24" i="14"/>
  <c r="G24" i="14"/>
  <c r="AB23" i="14"/>
  <c r="X23" i="14"/>
  <c r="T23" i="14"/>
  <c r="P23" i="14"/>
  <c r="L23" i="14"/>
  <c r="H23" i="14"/>
  <c r="AG28" i="14"/>
  <c r="AG29" i="14" s="1"/>
  <c r="AG31" i="14"/>
  <c r="AB37" i="15"/>
  <c r="X37" i="15"/>
  <c r="T37" i="15"/>
  <c r="P37" i="15"/>
  <c r="L37" i="15"/>
  <c r="H37" i="15"/>
  <c r="AB36" i="15"/>
  <c r="L36" i="15"/>
  <c r="H36" i="15"/>
  <c r="AB35" i="15"/>
  <c r="X35" i="15"/>
  <c r="T35" i="15"/>
  <c r="P35" i="15"/>
  <c r="L35" i="15"/>
  <c r="H35" i="15"/>
  <c r="Z37" i="15"/>
  <c r="N37" i="15"/>
  <c r="J37" i="15"/>
  <c r="F37" i="15"/>
  <c r="Z36" i="15"/>
  <c r="V36" i="15"/>
  <c r="R36" i="15"/>
  <c r="N36" i="15"/>
  <c r="J36" i="15"/>
  <c r="F36" i="15"/>
  <c r="Z35" i="15"/>
  <c r="N35" i="15"/>
  <c r="J35" i="15"/>
  <c r="Y37" i="15"/>
  <c r="U37" i="15"/>
  <c r="Q37" i="15"/>
  <c r="M37" i="15"/>
  <c r="I37" i="15"/>
  <c r="E37" i="15"/>
  <c r="Y36" i="15"/>
  <c r="U36" i="15"/>
  <c r="Q36" i="15"/>
  <c r="M36" i="15"/>
  <c r="I36" i="15"/>
  <c r="E36" i="15"/>
  <c r="Y35" i="15"/>
  <c r="U35" i="15"/>
  <c r="Q35" i="15"/>
  <c r="M35" i="15"/>
  <c r="I35" i="15"/>
  <c r="E35" i="15"/>
  <c r="F35" i="15"/>
  <c r="AA37" i="15"/>
  <c r="W37" i="15"/>
  <c r="S37" i="15"/>
  <c r="O37" i="15"/>
  <c r="K37" i="15"/>
  <c r="G37" i="15"/>
  <c r="AA36" i="15"/>
  <c r="W36" i="15"/>
  <c r="S36" i="15"/>
  <c r="O36" i="15"/>
  <c r="K36" i="15"/>
  <c r="G36" i="15"/>
  <c r="AA35" i="15"/>
  <c r="W35" i="15"/>
  <c r="S35" i="15"/>
  <c r="O35" i="15"/>
  <c r="K35" i="15"/>
  <c r="G35" i="15"/>
  <c r="Z33" i="14"/>
  <c r="V33" i="14"/>
  <c r="R33" i="14"/>
  <c r="N33" i="14"/>
  <c r="J33" i="14"/>
  <c r="F33" i="14"/>
  <c r="Z32" i="14"/>
  <c r="V32" i="14"/>
  <c r="R32" i="14"/>
  <c r="N32" i="14"/>
  <c r="J32" i="14"/>
  <c r="F32" i="14"/>
  <c r="Z31" i="14"/>
  <c r="V31" i="14"/>
  <c r="R31" i="14"/>
  <c r="N31" i="14"/>
  <c r="J31" i="14"/>
  <c r="F31" i="14"/>
  <c r="AA33" i="14"/>
  <c r="W33" i="14"/>
  <c r="S33" i="14"/>
  <c r="O33" i="14"/>
  <c r="K33" i="14"/>
  <c r="G33" i="14"/>
  <c r="AA32" i="14"/>
  <c r="W32" i="14"/>
  <c r="S32" i="14"/>
  <c r="O32" i="14"/>
  <c r="K32" i="14"/>
  <c r="G32" i="14"/>
  <c r="AA31" i="14"/>
  <c r="W31" i="14"/>
  <c r="S31" i="14"/>
  <c r="O31" i="14"/>
  <c r="K31" i="14"/>
  <c r="G31" i="14"/>
  <c r="AB33" i="14"/>
  <c r="X33" i="14"/>
  <c r="T33" i="14"/>
  <c r="P33" i="14"/>
  <c r="L33" i="14"/>
  <c r="H33" i="14"/>
  <c r="AB32" i="14"/>
  <c r="X32" i="14"/>
  <c r="T32" i="14"/>
  <c r="P32" i="14"/>
  <c r="L32" i="14"/>
  <c r="H32" i="14"/>
  <c r="AB31" i="14"/>
  <c r="X31" i="14"/>
  <c r="T31" i="14"/>
  <c r="P31" i="14"/>
  <c r="L31" i="14"/>
  <c r="H31" i="14"/>
  <c r="Y33" i="14"/>
  <c r="U33" i="14"/>
  <c r="Q33" i="14"/>
  <c r="M33" i="14"/>
  <c r="I33" i="14"/>
  <c r="E33" i="14"/>
  <c r="Y32" i="14"/>
  <c r="U32" i="14"/>
  <c r="Q32" i="14"/>
  <c r="M32" i="14"/>
  <c r="I32" i="14"/>
  <c r="E32" i="14"/>
  <c r="Y31" i="14"/>
  <c r="U31" i="14"/>
  <c r="Q31" i="14"/>
  <c r="M31" i="14"/>
  <c r="I31" i="14"/>
  <c r="E31" i="14"/>
  <c r="N43" i="15"/>
  <c r="R43" i="15"/>
  <c r="V43" i="15"/>
  <c r="Z43" i="15"/>
  <c r="F44" i="15"/>
  <c r="H43" i="15"/>
  <c r="W45" i="15"/>
  <c r="S45" i="15"/>
  <c r="O45" i="15"/>
  <c r="K45" i="15"/>
  <c r="G45" i="15"/>
  <c r="AA44" i="15"/>
  <c r="W43" i="15"/>
  <c r="S43" i="15"/>
  <c r="O43" i="15"/>
  <c r="K43" i="15"/>
  <c r="G43" i="15"/>
  <c r="Z45" i="15"/>
  <c r="V44" i="15"/>
  <c r="R44" i="15"/>
  <c r="N44" i="15"/>
  <c r="J44" i="15"/>
  <c r="Y45" i="15"/>
  <c r="U45" i="15"/>
  <c r="Q44" i="15"/>
  <c r="M44" i="15"/>
  <c r="I44" i="15"/>
  <c r="E44" i="15"/>
  <c r="Y43" i="15"/>
  <c r="U43" i="15"/>
  <c r="T45" i="15"/>
  <c r="P45" i="15"/>
  <c r="L45" i="15"/>
  <c r="H45" i="15"/>
  <c r="AB44" i="15"/>
  <c r="X44" i="15"/>
  <c r="Z45" i="14"/>
  <c r="V45" i="14"/>
  <c r="R45" i="14"/>
  <c r="N45" i="14"/>
  <c r="J45" i="14"/>
  <c r="F45" i="14"/>
  <c r="Z44" i="14"/>
  <c r="V44" i="14"/>
  <c r="R44" i="14"/>
  <c r="N44" i="14"/>
  <c r="J44" i="14"/>
  <c r="F44" i="14"/>
  <c r="Z43" i="14"/>
  <c r="V43" i="14"/>
  <c r="R43" i="14"/>
  <c r="N43" i="14"/>
  <c r="J43" i="14"/>
  <c r="AB45" i="14"/>
  <c r="X45" i="14"/>
  <c r="T45" i="14"/>
  <c r="P45" i="14"/>
  <c r="L45" i="14"/>
  <c r="H45" i="14"/>
  <c r="AB44" i="14"/>
  <c r="X44" i="14"/>
  <c r="T44" i="14"/>
  <c r="P44" i="14"/>
  <c r="L44" i="14"/>
  <c r="H44" i="14"/>
  <c r="AB43" i="14"/>
  <c r="X43" i="14"/>
  <c r="T43" i="14"/>
  <c r="P43" i="14"/>
  <c r="L43" i="14"/>
  <c r="H43" i="14"/>
  <c r="F43" i="14"/>
  <c r="AA45" i="14"/>
  <c r="W45" i="14"/>
  <c r="S45" i="14"/>
  <c r="O45" i="14"/>
  <c r="K45" i="14"/>
  <c r="G45" i="14"/>
  <c r="Y44" i="14"/>
  <c r="U44" i="14"/>
  <c r="Q44" i="14"/>
  <c r="M44" i="14"/>
  <c r="I44" i="14"/>
  <c r="E44" i="14"/>
  <c r="Y43" i="14"/>
  <c r="U43" i="14"/>
  <c r="Q43" i="14"/>
  <c r="M43" i="14"/>
  <c r="I43" i="14"/>
  <c r="E43" i="14"/>
  <c r="Y45" i="14"/>
  <c r="U45" i="14"/>
  <c r="Q45" i="14"/>
  <c r="M45" i="14"/>
  <c r="I45" i="14"/>
  <c r="E45" i="14"/>
  <c r="AA44" i="14"/>
  <c r="W44" i="14"/>
  <c r="S44" i="14"/>
  <c r="O44" i="14"/>
  <c r="K44" i="14"/>
  <c r="G44" i="14"/>
  <c r="AA43" i="14"/>
  <c r="W43" i="14"/>
  <c r="S43" i="14"/>
  <c r="O43" i="14"/>
  <c r="K43" i="14"/>
  <c r="G43" i="14"/>
  <c r="Z37" i="14"/>
  <c r="V37" i="14"/>
  <c r="R37" i="14"/>
  <c r="N37" i="14"/>
  <c r="J37" i="14"/>
  <c r="F37" i="14"/>
  <c r="Z36" i="14"/>
  <c r="V36" i="14"/>
  <c r="R36" i="14"/>
  <c r="N36" i="14"/>
  <c r="J36" i="14"/>
  <c r="F36" i="14"/>
  <c r="Z35" i="14"/>
  <c r="V35" i="14"/>
  <c r="R35" i="14"/>
  <c r="N35" i="14"/>
  <c r="J35" i="14"/>
  <c r="AB37" i="14"/>
  <c r="X37" i="14"/>
  <c r="T37" i="14"/>
  <c r="P37" i="14"/>
  <c r="L37" i="14"/>
  <c r="H37" i="14"/>
  <c r="AB36" i="14"/>
  <c r="X36" i="14"/>
  <c r="T36" i="14"/>
  <c r="P36" i="14"/>
  <c r="L36" i="14"/>
  <c r="H36" i="14"/>
  <c r="AB35" i="14"/>
  <c r="X35" i="14"/>
  <c r="T35" i="14"/>
  <c r="P35" i="14"/>
  <c r="L35" i="14"/>
  <c r="H35" i="14"/>
  <c r="Y37" i="14"/>
  <c r="U37" i="14"/>
  <c r="Q37" i="14"/>
  <c r="M37" i="14"/>
  <c r="I37" i="14"/>
  <c r="E37" i="14"/>
  <c r="Y36" i="14"/>
  <c r="U36" i="14"/>
  <c r="Q36" i="14"/>
  <c r="M36" i="14"/>
  <c r="I36" i="14"/>
  <c r="E36" i="14"/>
  <c r="Y35" i="14"/>
  <c r="U35" i="14"/>
  <c r="Q35" i="14"/>
  <c r="M35" i="14"/>
  <c r="I35" i="14"/>
  <c r="E35" i="14"/>
  <c r="AA37" i="14"/>
  <c r="W37" i="14"/>
  <c r="S37" i="14"/>
  <c r="O37" i="14"/>
  <c r="K37" i="14"/>
  <c r="G37" i="14"/>
  <c r="AA36" i="14"/>
  <c r="W36" i="14"/>
  <c r="S36" i="14"/>
  <c r="O36" i="14"/>
  <c r="K36" i="14"/>
  <c r="G36" i="14"/>
  <c r="AA35" i="14"/>
  <c r="W35" i="14"/>
  <c r="S35" i="14"/>
  <c r="O35" i="14"/>
  <c r="K35" i="14"/>
  <c r="G35" i="14"/>
  <c r="F35" i="14"/>
  <c r="Z29" i="14"/>
  <c r="V29" i="14"/>
  <c r="R29" i="14"/>
  <c r="N29" i="14"/>
  <c r="J29" i="14"/>
  <c r="F29" i="14"/>
  <c r="Z28" i="14"/>
  <c r="V28" i="14"/>
  <c r="R28" i="14"/>
  <c r="N28" i="14"/>
  <c r="J28" i="14"/>
  <c r="F28" i="14"/>
  <c r="Z27" i="14"/>
  <c r="V27" i="14"/>
  <c r="R27" i="14"/>
  <c r="N27" i="14"/>
  <c r="J27" i="14"/>
  <c r="AB29" i="14"/>
  <c r="X29" i="14"/>
  <c r="T29" i="14"/>
  <c r="P29" i="14"/>
  <c r="L29" i="14"/>
  <c r="H29" i="14"/>
  <c r="AB28" i="14"/>
  <c r="X28" i="14"/>
  <c r="T28" i="14"/>
  <c r="P28" i="14"/>
  <c r="L28" i="14"/>
  <c r="H28" i="14"/>
  <c r="AB27" i="14"/>
  <c r="X27" i="14"/>
  <c r="T27" i="14"/>
  <c r="P27" i="14"/>
  <c r="L27" i="14"/>
  <c r="H27" i="14"/>
  <c r="Y29" i="14"/>
  <c r="U29" i="14"/>
  <c r="Q29" i="14"/>
  <c r="M29" i="14"/>
  <c r="I29" i="14"/>
  <c r="E29" i="14"/>
  <c r="Y28" i="14"/>
  <c r="U28" i="14"/>
  <c r="Q28" i="14"/>
  <c r="M28" i="14"/>
  <c r="I28" i="14"/>
  <c r="E28" i="14"/>
  <c r="Y27" i="14"/>
  <c r="U27" i="14"/>
  <c r="Q27" i="14"/>
  <c r="M27" i="14"/>
  <c r="I27" i="14"/>
  <c r="E27" i="14"/>
  <c r="F27" i="14"/>
  <c r="AA29" i="14"/>
  <c r="W29" i="14"/>
  <c r="S29" i="14"/>
  <c r="O29" i="14"/>
  <c r="K29" i="14"/>
  <c r="G29" i="14"/>
  <c r="AA28" i="14"/>
  <c r="W28" i="14"/>
  <c r="S28" i="14"/>
  <c r="O28" i="14"/>
  <c r="K28" i="14"/>
  <c r="G28" i="14"/>
  <c r="AA27" i="14"/>
  <c r="W27" i="14"/>
  <c r="S27" i="14"/>
  <c r="O27" i="14"/>
  <c r="K27" i="14"/>
  <c r="G27" i="14"/>
  <c r="K19" i="14"/>
  <c r="J20" i="14"/>
  <c r="F20" i="14"/>
  <c r="Z19" i="14"/>
  <c r="V19" i="14"/>
  <c r="R19" i="14"/>
  <c r="N19" i="14"/>
  <c r="J19" i="14"/>
  <c r="I19" i="14"/>
  <c r="G19" i="14"/>
  <c r="L20" i="14"/>
  <c r="H20" i="14"/>
  <c r="AB19" i="14"/>
  <c r="X19" i="14"/>
  <c r="T19" i="14"/>
  <c r="P19" i="14"/>
  <c r="L19" i="14"/>
  <c r="H19" i="14"/>
  <c r="AA21" i="14"/>
  <c r="W21" i="14"/>
  <c r="S21" i="14"/>
  <c r="O21" i="14"/>
  <c r="K21" i="14"/>
  <c r="G21" i="14"/>
  <c r="AA20" i="14"/>
  <c r="W20" i="14"/>
  <c r="S20" i="14"/>
  <c r="O20" i="14"/>
  <c r="K20" i="14"/>
  <c r="G20" i="14"/>
  <c r="AA19" i="14"/>
  <c r="W19" i="14"/>
  <c r="S19" i="14"/>
  <c r="O19" i="14"/>
  <c r="E19" i="14"/>
  <c r="Z21" i="14"/>
  <c r="V21" i="14"/>
  <c r="R21" i="14"/>
  <c r="N21" i="14"/>
  <c r="J21" i="14"/>
  <c r="F21" i="14"/>
  <c r="Z20" i="14"/>
  <c r="V20" i="14"/>
  <c r="R20" i="14"/>
  <c r="N20" i="14"/>
  <c r="Y21" i="14"/>
  <c r="U21" i="14"/>
  <c r="Q21" i="14"/>
  <c r="M21" i="14"/>
  <c r="I21" i="14"/>
  <c r="E21" i="14"/>
  <c r="Y20" i="14"/>
  <c r="U20" i="14"/>
  <c r="Q20" i="14"/>
  <c r="M20" i="14"/>
  <c r="I20" i="14"/>
  <c r="E20" i="14"/>
  <c r="Y19" i="14"/>
  <c r="U19" i="14"/>
  <c r="Q19" i="14"/>
  <c r="M19" i="14"/>
  <c r="AB21" i="14"/>
  <c r="X21" i="14"/>
  <c r="T21" i="14"/>
  <c r="P21" i="14"/>
  <c r="L21" i="14"/>
  <c r="H21" i="14"/>
  <c r="AB20" i="14"/>
  <c r="X20" i="14"/>
  <c r="T20" i="14"/>
  <c r="P20" i="14"/>
  <c r="F19" i="14"/>
  <c r="Z53" i="14"/>
  <c r="V53" i="14"/>
  <c r="R53" i="14"/>
  <c r="N53" i="14"/>
  <c r="J53" i="14"/>
  <c r="F53" i="14"/>
  <c r="Z52" i="14"/>
  <c r="V52" i="14"/>
  <c r="R52" i="14"/>
  <c r="N52" i="14"/>
  <c r="J52" i="14"/>
  <c r="F52" i="14"/>
  <c r="Z51" i="14"/>
  <c r="V51" i="14"/>
  <c r="R51" i="14"/>
  <c r="N51" i="14"/>
  <c r="J51" i="14"/>
  <c r="AB53" i="14"/>
  <c r="X53" i="14"/>
  <c r="T53" i="14"/>
  <c r="P53" i="14"/>
  <c r="L53" i="14"/>
  <c r="H53" i="14"/>
  <c r="AB52" i="14"/>
  <c r="X52" i="14"/>
  <c r="T52" i="14"/>
  <c r="P52" i="14"/>
  <c r="L52" i="14"/>
  <c r="AB51" i="14"/>
  <c r="X51" i="14"/>
  <c r="T51" i="14"/>
  <c r="P51" i="14"/>
  <c r="L51" i="14"/>
  <c r="H51" i="14"/>
  <c r="AA53" i="14"/>
  <c r="W53" i="14"/>
  <c r="S53" i="14"/>
  <c r="O53" i="14"/>
  <c r="K53" i="14"/>
  <c r="G53" i="14"/>
  <c r="Y52" i="14"/>
  <c r="U52" i="14"/>
  <c r="Q52" i="14"/>
  <c r="M52" i="14"/>
  <c r="I52" i="14"/>
  <c r="E52" i="14"/>
  <c r="AA51" i="14"/>
  <c r="W51" i="14"/>
  <c r="S51" i="14"/>
  <c r="O51" i="14"/>
  <c r="K51" i="14"/>
  <c r="G51" i="14"/>
  <c r="F51" i="14"/>
  <c r="Y53" i="14"/>
  <c r="U53" i="14"/>
  <c r="Q53" i="14"/>
  <c r="M53" i="14"/>
  <c r="I53" i="14"/>
  <c r="E53" i="14"/>
  <c r="AA52" i="14"/>
  <c r="W52" i="14"/>
  <c r="S52" i="14"/>
  <c r="O52" i="14"/>
  <c r="K52" i="14"/>
  <c r="G52" i="14"/>
  <c r="Y51" i="14"/>
  <c r="U51" i="14"/>
  <c r="Q51" i="14"/>
  <c r="M51" i="14"/>
  <c r="I51" i="14"/>
  <c r="E51" i="14"/>
  <c r="E57" i="15"/>
  <c r="L56" i="15"/>
  <c r="Q57" i="15"/>
  <c r="X56" i="15"/>
  <c r="M55" i="15"/>
  <c r="Y55" i="15"/>
  <c r="I55" i="15"/>
  <c r="W57" i="15"/>
  <c r="O57" i="15"/>
  <c r="G57" i="15"/>
  <c r="V56" i="15"/>
  <c r="N56" i="15"/>
  <c r="F56" i="15"/>
  <c r="W55" i="15"/>
  <c r="O55" i="15"/>
  <c r="F55" i="15"/>
  <c r="J55" i="15"/>
  <c r="N55" i="15"/>
  <c r="R55" i="15"/>
  <c r="V55" i="15"/>
  <c r="Z55" i="15"/>
  <c r="E56" i="15"/>
  <c r="K56" i="15"/>
  <c r="O56" i="15"/>
  <c r="S56" i="15"/>
  <c r="W56" i="15"/>
  <c r="AA56" i="15"/>
  <c r="H57" i="15"/>
  <c r="L57" i="15"/>
  <c r="P57" i="15"/>
  <c r="T57" i="15"/>
  <c r="X57" i="15"/>
  <c r="AB57" i="15"/>
  <c r="U57" i="15"/>
  <c r="AB56" i="15"/>
  <c r="U55" i="15"/>
  <c r="Y57" i="15"/>
  <c r="I57" i="15"/>
  <c r="P56" i="15"/>
  <c r="H56" i="15"/>
  <c r="Q55" i="15"/>
  <c r="AA57" i="15"/>
  <c r="S57" i="15"/>
  <c r="K57" i="15"/>
  <c r="Z56" i="15"/>
  <c r="R56" i="15"/>
  <c r="J56" i="15"/>
  <c r="AA55" i="15"/>
  <c r="S55" i="15"/>
  <c r="K55" i="15"/>
  <c r="H55" i="15"/>
  <c r="L55" i="15"/>
  <c r="P55" i="15"/>
  <c r="T55" i="15"/>
  <c r="X55" i="15"/>
  <c r="AB55" i="15"/>
  <c r="I56" i="15"/>
  <c r="M56" i="15"/>
  <c r="Q56" i="15"/>
  <c r="U56" i="15"/>
  <c r="Y56" i="15"/>
  <c r="F57" i="15"/>
  <c r="J57" i="15"/>
  <c r="N57" i="15"/>
  <c r="R57" i="15"/>
  <c r="V57" i="15"/>
  <c r="Z57" i="15"/>
  <c r="G55" i="15"/>
  <c r="T56" i="15"/>
  <c r="M57" i="15"/>
  <c r="E55" i="15"/>
  <c r="W39" i="15"/>
  <c r="O39" i="15"/>
  <c r="G39" i="15"/>
  <c r="Z41" i="15"/>
  <c r="V41" i="15"/>
  <c r="R41" i="15"/>
  <c r="N41" i="15"/>
  <c r="J41" i="15"/>
  <c r="F41" i="15"/>
  <c r="Y40" i="15"/>
  <c r="S40" i="15"/>
  <c r="O40" i="15"/>
  <c r="M40" i="15"/>
  <c r="I40" i="15"/>
  <c r="AB39" i="15"/>
  <c r="X39" i="15"/>
  <c r="T39" i="15"/>
  <c r="P39" i="15"/>
  <c r="L39" i="15"/>
  <c r="H39" i="15"/>
  <c r="AA39" i="15"/>
  <c r="S39" i="15"/>
  <c r="K39" i="15"/>
  <c r="AB41" i="15"/>
  <c r="X41" i="15"/>
  <c r="T41" i="15"/>
  <c r="P41" i="15"/>
  <c r="L41" i="15"/>
  <c r="H41" i="15"/>
  <c r="AA40" i="15"/>
  <c r="W40" i="15"/>
  <c r="U40" i="15"/>
  <c r="Q40" i="15"/>
  <c r="K40" i="15"/>
  <c r="G40" i="15"/>
  <c r="E40" i="15"/>
  <c r="Z39" i="15"/>
  <c r="V39" i="15"/>
  <c r="R39" i="15"/>
  <c r="N39" i="15"/>
  <c r="J39" i="15"/>
  <c r="AB40" i="15"/>
  <c r="X40" i="15"/>
  <c r="T40" i="15"/>
  <c r="P40" i="15"/>
  <c r="L40" i="15"/>
  <c r="H40" i="15"/>
  <c r="F39" i="15"/>
  <c r="AA41" i="15"/>
  <c r="W41" i="15"/>
  <c r="S41" i="15"/>
  <c r="O41" i="15"/>
  <c r="K41" i="15"/>
  <c r="G41" i="15"/>
  <c r="Y39" i="15"/>
  <c r="Q39" i="15"/>
  <c r="I39" i="15"/>
  <c r="Z40" i="15"/>
  <c r="V40" i="15"/>
  <c r="R40" i="15"/>
  <c r="N40" i="15"/>
  <c r="J40" i="15"/>
  <c r="F40" i="15"/>
  <c r="Y41" i="15"/>
  <c r="U41" i="15"/>
  <c r="Q41" i="15"/>
  <c r="M41" i="15"/>
  <c r="I41" i="15"/>
  <c r="E41" i="15"/>
  <c r="U39" i="15"/>
  <c r="M39" i="15"/>
  <c r="E39" i="15"/>
  <c r="S24" i="15"/>
  <c r="Y24" i="15"/>
  <c r="R25" i="15"/>
  <c r="Q25" i="15"/>
  <c r="K25" i="15"/>
  <c r="Y53" i="15"/>
  <c r="M53" i="15"/>
  <c r="Y52" i="15"/>
  <c r="O53" i="15"/>
  <c r="G53" i="15"/>
  <c r="G52" i="15"/>
  <c r="W52" i="15"/>
  <c r="K52" i="15"/>
  <c r="M52" i="15"/>
  <c r="E52" i="15"/>
  <c r="Y51" i="15"/>
  <c r="I51" i="15"/>
  <c r="W51" i="15"/>
  <c r="O51" i="15"/>
  <c r="G51" i="15"/>
  <c r="AB53" i="15"/>
  <c r="X53" i="15"/>
  <c r="T53" i="15"/>
  <c r="P53" i="15"/>
  <c r="L53" i="15"/>
  <c r="H53" i="15"/>
  <c r="AB52" i="15"/>
  <c r="X52" i="15"/>
  <c r="T52" i="15"/>
  <c r="P52" i="15"/>
  <c r="L52" i="15"/>
  <c r="H52" i="15"/>
  <c r="AB51" i="15"/>
  <c r="X51" i="15"/>
  <c r="T51" i="15"/>
  <c r="P51" i="15"/>
  <c r="L51" i="15"/>
  <c r="H51" i="15"/>
  <c r="U53" i="15"/>
  <c r="E53" i="15"/>
  <c r="S53" i="15"/>
  <c r="K53" i="15"/>
  <c r="U52" i="15"/>
  <c r="U51" i="15"/>
  <c r="AA52" i="15"/>
  <c r="S52" i="15"/>
  <c r="M51" i="15"/>
  <c r="Q52" i="15"/>
  <c r="I52" i="15"/>
  <c r="Q51" i="15"/>
  <c r="AA51" i="15"/>
  <c r="S51" i="15"/>
  <c r="K51" i="15"/>
  <c r="Z53" i="15"/>
  <c r="V53" i="15"/>
  <c r="R53" i="15"/>
  <c r="N53" i="15"/>
  <c r="J53" i="15"/>
  <c r="F53" i="15"/>
  <c r="Z52" i="15"/>
  <c r="V52" i="15"/>
  <c r="R52" i="15"/>
  <c r="N52" i="15"/>
  <c r="J52" i="15"/>
  <c r="F52" i="15"/>
  <c r="Z51" i="15"/>
  <c r="V51" i="15"/>
  <c r="R51" i="15"/>
  <c r="N51" i="15"/>
  <c r="J51" i="15"/>
  <c r="AA53" i="15"/>
  <c r="Q53" i="15"/>
  <c r="O52" i="15"/>
  <c r="F51" i="15"/>
  <c r="W53" i="15"/>
  <c r="I53" i="15"/>
  <c r="E51" i="15"/>
  <c r="Z41" i="14"/>
  <c r="V41" i="14"/>
  <c r="R41" i="14"/>
  <c r="N41" i="14"/>
  <c r="J41" i="14"/>
  <c r="F41" i="14"/>
  <c r="Z40" i="14"/>
  <c r="V40" i="14"/>
  <c r="R40" i="14"/>
  <c r="N40" i="14"/>
  <c r="J40" i="14"/>
  <c r="F40" i="14"/>
  <c r="Z39" i="14"/>
  <c r="V39" i="14"/>
  <c r="R39" i="14"/>
  <c r="N39" i="14"/>
  <c r="J39" i="14"/>
  <c r="F39" i="14"/>
  <c r="Y41" i="14"/>
  <c r="U41" i="14"/>
  <c r="Q41" i="14"/>
  <c r="M41" i="14"/>
  <c r="I41" i="14"/>
  <c r="E41" i="14"/>
  <c r="Y40" i="14"/>
  <c r="U40" i="14"/>
  <c r="Q40" i="14"/>
  <c r="M40" i="14"/>
  <c r="I40" i="14"/>
  <c r="E40" i="14"/>
  <c r="Y39" i="14"/>
  <c r="U39" i="14"/>
  <c r="Q39" i="14"/>
  <c r="M39" i="14"/>
  <c r="I39" i="14"/>
  <c r="E39" i="14"/>
  <c r="AB41" i="14"/>
  <c r="X41" i="14"/>
  <c r="T41" i="14"/>
  <c r="P41" i="14"/>
  <c r="L41" i="14"/>
  <c r="H41" i="14"/>
  <c r="AB40" i="14"/>
  <c r="X40" i="14"/>
  <c r="T40" i="14"/>
  <c r="P40" i="14"/>
  <c r="L40" i="14"/>
  <c r="H40" i="14"/>
  <c r="AB39" i="14"/>
  <c r="X39" i="14"/>
  <c r="T39" i="14"/>
  <c r="P39" i="14"/>
  <c r="L39" i="14"/>
  <c r="H39" i="14"/>
  <c r="AA41" i="14"/>
  <c r="W41" i="14"/>
  <c r="S41" i="14"/>
  <c r="O41" i="14"/>
  <c r="K41" i="14"/>
  <c r="G41" i="14"/>
  <c r="AA40" i="14"/>
  <c r="W40" i="14"/>
  <c r="S40" i="14"/>
  <c r="O40" i="14"/>
  <c r="K40" i="14"/>
  <c r="G40" i="14"/>
  <c r="AA39" i="14"/>
  <c r="W39" i="14"/>
  <c r="S39" i="14"/>
  <c r="O39" i="14"/>
  <c r="K39" i="14"/>
  <c r="G39" i="14"/>
  <c r="S15" i="14"/>
  <c r="M15" i="14"/>
  <c r="N15" i="14"/>
  <c r="J15" i="14"/>
  <c r="K15" i="14"/>
  <c r="Q15" i="14"/>
  <c r="I15" i="14"/>
  <c r="P15" i="14"/>
  <c r="L15" i="14"/>
  <c r="G15" i="14"/>
  <c r="H15" i="14"/>
  <c r="Z17" i="14"/>
  <c r="V17" i="14"/>
  <c r="R17" i="14"/>
  <c r="N17" i="14"/>
  <c r="J17" i="14"/>
  <c r="F17" i="14"/>
  <c r="Z16" i="14"/>
  <c r="V16" i="14"/>
  <c r="R16" i="14"/>
  <c r="N16" i="14"/>
  <c r="J16" i="14"/>
  <c r="F16" i="14"/>
  <c r="Z15" i="14"/>
  <c r="V15" i="14"/>
  <c r="R15" i="14"/>
  <c r="AA17" i="14"/>
  <c r="W17" i="14"/>
  <c r="S17" i="14"/>
  <c r="O17" i="14"/>
  <c r="K17" i="14"/>
  <c r="G17" i="14"/>
  <c r="AA16" i="14"/>
  <c r="W16" i="14"/>
  <c r="S16" i="14"/>
  <c r="O16" i="14"/>
  <c r="K16" i="14"/>
  <c r="G16" i="14"/>
  <c r="AA15" i="14"/>
  <c r="W15" i="14"/>
  <c r="O15" i="14"/>
  <c r="AB17" i="14"/>
  <c r="X17" i="14"/>
  <c r="T17" i="14"/>
  <c r="P17" i="14"/>
  <c r="L17" i="14"/>
  <c r="H17" i="14"/>
  <c r="AB16" i="14"/>
  <c r="X16" i="14"/>
  <c r="T16" i="14"/>
  <c r="P16" i="14"/>
  <c r="L16" i="14"/>
  <c r="H16" i="14"/>
  <c r="AB15" i="14"/>
  <c r="X15" i="14"/>
  <c r="T15" i="14"/>
  <c r="F15" i="14"/>
  <c r="Y17" i="14"/>
  <c r="U17" i="14"/>
  <c r="Q17" i="14"/>
  <c r="M17" i="14"/>
  <c r="I17" i="14"/>
  <c r="E17" i="14"/>
  <c r="Y16" i="14"/>
  <c r="U16" i="14"/>
  <c r="Q16" i="14"/>
  <c r="M16" i="14"/>
  <c r="I16" i="14"/>
  <c r="E16" i="14"/>
  <c r="Y15" i="14"/>
  <c r="U15" i="14"/>
  <c r="E15" i="14"/>
  <c r="AB29" i="15"/>
  <c r="X29" i="15"/>
  <c r="T29" i="15"/>
  <c r="P29" i="15"/>
  <c r="L29" i="15"/>
  <c r="H29" i="15"/>
  <c r="AB28" i="15"/>
  <c r="X28" i="15"/>
  <c r="T28" i="15"/>
  <c r="P28" i="15"/>
  <c r="L28" i="15"/>
  <c r="H28" i="15"/>
  <c r="AB27" i="15"/>
  <c r="X27" i="15"/>
  <c r="T27" i="15"/>
  <c r="P27" i="15"/>
  <c r="L27" i="15"/>
  <c r="H27" i="15"/>
  <c r="G27" i="15"/>
  <c r="Z29" i="15"/>
  <c r="V29" i="15"/>
  <c r="R29" i="15"/>
  <c r="N29" i="15"/>
  <c r="J29" i="15"/>
  <c r="F29" i="15"/>
  <c r="Z28" i="15"/>
  <c r="V28" i="15"/>
  <c r="R28" i="15"/>
  <c r="N28" i="15"/>
  <c r="J28" i="15"/>
  <c r="F28" i="15"/>
  <c r="Z27" i="15"/>
  <c r="V27" i="15"/>
  <c r="R27" i="15"/>
  <c r="N27" i="15"/>
  <c r="J27" i="15"/>
  <c r="AA29" i="15"/>
  <c r="W29" i="15"/>
  <c r="S29" i="15"/>
  <c r="O29" i="15"/>
  <c r="K29" i="15"/>
  <c r="G29" i="15"/>
  <c r="AA28" i="15"/>
  <c r="W28" i="15"/>
  <c r="S28" i="15"/>
  <c r="O28" i="15"/>
  <c r="K28" i="15"/>
  <c r="G28" i="15"/>
  <c r="AA27" i="15"/>
  <c r="W27" i="15"/>
  <c r="S27" i="15"/>
  <c r="O27" i="15"/>
  <c r="K27" i="15"/>
  <c r="E27" i="15"/>
  <c r="F27" i="15"/>
  <c r="Y29" i="15"/>
  <c r="U29" i="15"/>
  <c r="Q29" i="15"/>
  <c r="M29" i="15"/>
  <c r="I29" i="15"/>
  <c r="E29" i="15"/>
  <c r="Y28" i="15"/>
  <c r="U28" i="15"/>
  <c r="Q28" i="15"/>
  <c r="M28" i="15"/>
  <c r="I28" i="15"/>
  <c r="E28" i="15"/>
  <c r="Y27" i="15"/>
  <c r="U27" i="15"/>
  <c r="Q27" i="15"/>
  <c r="M27" i="15"/>
  <c r="I27" i="15"/>
  <c r="Z57" i="14"/>
  <c r="V57" i="14"/>
  <c r="R57" i="14"/>
  <c r="N57" i="14"/>
  <c r="J57" i="14"/>
  <c r="F57" i="14"/>
  <c r="Z56" i="14"/>
  <c r="V56" i="14"/>
  <c r="R56" i="14"/>
  <c r="N56" i="14"/>
  <c r="J56" i="14"/>
  <c r="F56" i="14"/>
  <c r="Z55" i="14"/>
  <c r="V55" i="14"/>
  <c r="R55" i="14"/>
  <c r="N55" i="14"/>
  <c r="J55" i="14"/>
  <c r="F55" i="14"/>
  <c r="Y57" i="14"/>
  <c r="U57" i="14"/>
  <c r="Q57" i="14"/>
  <c r="M57" i="14"/>
  <c r="I57" i="14"/>
  <c r="E57" i="14"/>
  <c r="AA56" i="14"/>
  <c r="W56" i="14"/>
  <c r="S56" i="14"/>
  <c r="O56" i="14"/>
  <c r="K56" i="14"/>
  <c r="G56" i="14"/>
  <c r="Y55" i="14"/>
  <c r="U55" i="14"/>
  <c r="Q55" i="14"/>
  <c r="M55" i="14"/>
  <c r="I55" i="14"/>
  <c r="E55" i="14"/>
  <c r="AB57" i="14"/>
  <c r="X57" i="14"/>
  <c r="T57" i="14"/>
  <c r="P57" i="14"/>
  <c r="L57" i="14"/>
  <c r="H57" i="14"/>
  <c r="AB56" i="14"/>
  <c r="X56" i="14"/>
  <c r="T56" i="14"/>
  <c r="P56" i="14"/>
  <c r="L56" i="14"/>
  <c r="H56" i="14"/>
  <c r="AB55" i="14"/>
  <c r="X55" i="14"/>
  <c r="T55" i="14"/>
  <c r="P55" i="14"/>
  <c r="L55" i="14"/>
  <c r="H55" i="14"/>
  <c r="AA57" i="14"/>
  <c r="W57" i="14"/>
  <c r="S57" i="14"/>
  <c r="O57" i="14"/>
  <c r="K57" i="14"/>
  <c r="G57" i="14"/>
  <c r="Y56" i="14"/>
  <c r="U56" i="14"/>
  <c r="Q56" i="14"/>
  <c r="M56" i="14"/>
  <c r="I56" i="14"/>
  <c r="E56" i="14"/>
  <c r="AA55" i="14"/>
  <c r="W55" i="14"/>
  <c r="S55" i="14"/>
  <c r="O55" i="14"/>
  <c r="K55" i="14"/>
  <c r="G55" i="14"/>
  <c r="AB49" i="14"/>
  <c r="X49" i="14"/>
  <c r="T49" i="14"/>
  <c r="P49" i="14"/>
  <c r="L49" i="14"/>
  <c r="H49" i="14"/>
  <c r="AB48" i="14"/>
  <c r="X48" i="14"/>
  <c r="T48" i="14"/>
  <c r="P48" i="14"/>
  <c r="L48" i="14"/>
  <c r="H48" i="14"/>
  <c r="AB47" i="14"/>
  <c r="X47" i="14"/>
  <c r="T47" i="14"/>
  <c r="P47" i="14"/>
  <c r="L47" i="14"/>
  <c r="H47" i="14"/>
  <c r="Y49" i="14"/>
  <c r="U49" i="14"/>
  <c r="Q49" i="14"/>
  <c r="M49" i="14"/>
  <c r="I49" i="14"/>
  <c r="E49" i="14"/>
  <c r="AA48" i="14"/>
  <c r="W48" i="14"/>
  <c r="S48" i="14"/>
  <c r="O48" i="14"/>
  <c r="K48" i="14"/>
  <c r="G48" i="14"/>
  <c r="Y47" i="14"/>
  <c r="U47" i="14"/>
  <c r="Q47" i="14"/>
  <c r="M47" i="14"/>
  <c r="I47" i="14"/>
  <c r="E47" i="14"/>
  <c r="Z49" i="14"/>
  <c r="V49" i="14"/>
  <c r="R49" i="14"/>
  <c r="N49" i="14"/>
  <c r="J49" i="14"/>
  <c r="F49" i="14"/>
  <c r="Z48" i="14"/>
  <c r="V48" i="14"/>
  <c r="R48" i="14"/>
  <c r="N48" i="14"/>
  <c r="J48" i="14"/>
  <c r="F48" i="14"/>
  <c r="Z47" i="14"/>
  <c r="V47" i="14"/>
  <c r="R47" i="14"/>
  <c r="N47" i="14"/>
  <c r="J47" i="14"/>
  <c r="F47" i="14"/>
  <c r="AA49" i="14"/>
  <c r="W49" i="14"/>
  <c r="S49" i="14"/>
  <c r="O49" i="14"/>
  <c r="K49" i="14"/>
  <c r="G49" i="14"/>
  <c r="Y48" i="14"/>
  <c r="U48" i="14"/>
  <c r="Q48" i="14"/>
  <c r="M48" i="14"/>
  <c r="I48" i="14"/>
  <c r="E48" i="14"/>
  <c r="AA47" i="14"/>
  <c r="W47" i="14"/>
  <c r="S47" i="14"/>
  <c r="O47" i="14"/>
  <c r="K47" i="14"/>
  <c r="G47" i="14"/>
  <c r="Q49" i="15"/>
  <c r="G49" i="15"/>
  <c r="AB48" i="15"/>
  <c r="Q47" i="15"/>
  <c r="G47" i="15"/>
  <c r="Z49" i="15"/>
  <c r="R49" i="15"/>
  <c r="Y48" i="15"/>
  <c r="G48" i="15"/>
  <c r="AB47" i="15"/>
  <c r="T47" i="15"/>
  <c r="W49" i="15"/>
  <c r="M49" i="15"/>
  <c r="E49" i="15"/>
  <c r="H48" i="15"/>
  <c r="I47" i="15"/>
  <c r="K47" i="15"/>
  <c r="AB49" i="15"/>
  <c r="T49" i="15"/>
  <c r="AA48" i="15"/>
  <c r="E48" i="15"/>
  <c r="Z47" i="15"/>
  <c r="R47" i="15"/>
  <c r="E47" i="15"/>
  <c r="K31" i="15"/>
  <c r="Z33" i="15"/>
  <c r="V33" i="15"/>
  <c r="Q32" i="15"/>
  <c r="K32" i="15"/>
  <c r="E32" i="15"/>
  <c r="Z31" i="15"/>
  <c r="V31" i="15"/>
  <c r="X33" i="15"/>
  <c r="P33" i="15"/>
  <c r="L33" i="15"/>
  <c r="H33" i="15"/>
  <c r="Y32" i="15"/>
  <c r="X31" i="15"/>
  <c r="P31" i="15"/>
  <c r="L31" i="15"/>
  <c r="H31" i="15"/>
  <c r="Z32" i="15"/>
  <c r="U33" i="15"/>
  <c r="M33" i="15"/>
  <c r="I33" i="15"/>
  <c r="E33" i="15"/>
  <c r="Y31" i="15"/>
  <c r="P32" i="15"/>
  <c r="H32" i="15"/>
  <c r="F31" i="15"/>
  <c r="AA33" i="15"/>
  <c r="W33" i="15"/>
  <c r="S31" i="15"/>
  <c r="E31" i="15"/>
  <c r="Q19" i="15"/>
  <c r="M19" i="15"/>
  <c r="I19" i="15"/>
  <c r="H20" i="15"/>
  <c r="AB19" i="15"/>
  <c r="T19" i="15"/>
  <c r="P19" i="15"/>
  <c r="L19" i="15"/>
  <c r="H19" i="15"/>
  <c r="J20" i="15"/>
  <c r="F20" i="15"/>
  <c r="V19" i="15"/>
  <c r="R19" i="15"/>
  <c r="N19" i="15"/>
  <c r="J19" i="15"/>
  <c r="G21" i="15"/>
  <c r="AA20" i="15"/>
  <c r="S20" i="15"/>
  <c r="O20" i="15"/>
  <c r="G20" i="15"/>
  <c r="U19" i="15"/>
  <c r="F21" i="15"/>
  <c r="Z20" i="15"/>
  <c r="R20" i="15"/>
  <c r="N20" i="15"/>
  <c r="Y21" i="15"/>
  <c r="U21" i="15"/>
  <c r="U20" i="15"/>
  <c r="Q20" i="15"/>
  <c r="Y19" i="15"/>
  <c r="E19" i="15"/>
  <c r="AB21" i="15"/>
  <c r="X21" i="15"/>
  <c r="X20" i="15"/>
  <c r="T20" i="15"/>
  <c r="F19" i="15"/>
  <c r="P36" i="15" l="1"/>
  <c r="R35" i="15"/>
  <c r="R37" i="15"/>
  <c r="T36" i="15"/>
  <c r="V35" i="15"/>
  <c r="V37" i="15"/>
  <c r="V47" i="15"/>
  <c r="X49" i="15"/>
  <c r="X48" i="15"/>
  <c r="X47" i="15"/>
  <c r="V49" i="15"/>
  <c r="I49" i="15"/>
  <c r="Y25" i="15"/>
  <c r="K48" i="15"/>
  <c r="S47" i="15"/>
  <c r="Z48" i="15"/>
  <c r="Z50" i="15" s="1"/>
  <c r="I48" i="15"/>
  <c r="O47" i="15"/>
  <c r="Y49" i="15"/>
  <c r="F25" i="15"/>
  <c r="W47" i="15"/>
  <c r="S49" i="15"/>
  <c r="J25" i="15"/>
  <c r="O48" i="15"/>
  <c r="M48" i="15"/>
  <c r="K49" i="15"/>
  <c r="Q48" i="15"/>
  <c r="J48" i="15"/>
  <c r="U49" i="15"/>
  <c r="S48" i="15"/>
  <c r="F48" i="15"/>
  <c r="W23" i="15"/>
  <c r="K23" i="15"/>
  <c r="AA47" i="15"/>
  <c r="O49" i="15"/>
  <c r="F47" i="15"/>
  <c r="U48" i="15"/>
  <c r="R48" i="15"/>
  <c r="AA49" i="15"/>
  <c r="W48" i="15"/>
  <c r="N48" i="15"/>
  <c r="G25" i="15"/>
  <c r="O24" i="15"/>
  <c r="P48" i="15"/>
  <c r="H49" i="15"/>
  <c r="Y47" i="15"/>
  <c r="H47" i="15"/>
  <c r="H50" i="15" s="1"/>
  <c r="F49" i="15"/>
  <c r="L48" i="15"/>
  <c r="T25" i="15"/>
  <c r="J47" i="15"/>
  <c r="L49" i="15"/>
  <c r="M47" i="15"/>
  <c r="L47" i="15"/>
  <c r="J49" i="15"/>
  <c r="U47" i="15"/>
  <c r="I25" i="15"/>
  <c r="N47" i="15"/>
  <c r="P49" i="15"/>
  <c r="P50" i="15" s="1"/>
  <c r="T48" i="15"/>
  <c r="P47" i="15"/>
  <c r="N49" i="15"/>
  <c r="M25" i="15"/>
  <c r="P20" i="15"/>
  <c r="K20" i="15"/>
  <c r="V20" i="15"/>
  <c r="W20" i="15"/>
  <c r="Z19" i="15"/>
  <c r="X19" i="15"/>
  <c r="M31" i="15"/>
  <c r="L32" i="15"/>
  <c r="L34" i="15" s="1"/>
  <c r="Q33" i="15"/>
  <c r="T31" i="15"/>
  <c r="T33" i="15"/>
  <c r="O32" i="15"/>
  <c r="AA23" i="15"/>
  <c r="U25" i="15"/>
  <c r="K24" i="15"/>
  <c r="AB33" i="15"/>
  <c r="AB20" i="15"/>
  <c r="Y20" i="15"/>
  <c r="J21" i="15"/>
  <c r="J22" i="15" s="1"/>
  <c r="K21" i="15"/>
  <c r="K22" i="15" s="1"/>
  <c r="G19" i="15"/>
  <c r="L20" i="15"/>
  <c r="AA31" i="15"/>
  <c r="X32" i="15"/>
  <c r="X34" i="15" s="1"/>
  <c r="F32" i="15"/>
  <c r="G32" i="15"/>
  <c r="G31" i="15"/>
  <c r="AA32" i="15"/>
  <c r="O25" i="15"/>
  <c r="V25" i="15"/>
  <c r="W24" i="15"/>
  <c r="Y33" i="15"/>
  <c r="Y34" i="15" s="1"/>
  <c r="H21" i="15"/>
  <c r="H22" i="15" s="1"/>
  <c r="E21" i="15"/>
  <c r="N21" i="15"/>
  <c r="N22" i="15" s="1"/>
  <c r="O21" i="15"/>
  <c r="O19" i="15"/>
  <c r="K19" i="15"/>
  <c r="G33" i="15"/>
  <c r="AB32" i="15"/>
  <c r="J32" i="15"/>
  <c r="I32" i="15"/>
  <c r="O31" i="15"/>
  <c r="F33" i="15"/>
  <c r="T24" i="15"/>
  <c r="Z25" i="15"/>
  <c r="AA24" i="15"/>
  <c r="W31" i="15"/>
  <c r="I21" i="15"/>
  <c r="R21" i="15"/>
  <c r="S21" i="15"/>
  <c r="W19" i="15"/>
  <c r="S19" i="15"/>
  <c r="K33" i="15"/>
  <c r="I31" i="15"/>
  <c r="N32" i="15"/>
  <c r="M32" i="15"/>
  <c r="J31" i="15"/>
  <c r="J33" i="15"/>
  <c r="X24" i="15"/>
  <c r="J23" i="15"/>
  <c r="AB31" i="15"/>
  <c r="L21" i="15"/>
  <c r="P21" i="15"/>
  <c r="M21" i="15"/>
  <c r="V21" i="15"/>
  <c r="W21" i="15"/>
  <c r="E20" i="15"/>
  <c r="E22" i="15" s="1"/>
  <c r="AA19" i="15"/>
  <c r="O33" i="15"/>
  <c r="Q31" i="15"/>
  <c r="R32" i="15"/>
  <c r="S32" i="15"/>
  <c r="N31" i="15"/>
  <c r="N33" i="15"/>
  <c r="AB24" i="15"/>
  <c r="N23" i="15"/>
  <c r="T32" i="15"/>
  <c r="U32" i="15"/>
  <c r="T21" i="15"/>
  <c r="T22" i="15" s="1"/>
  <c r="Q21" i="15"/>
  <c r="Q22" i="15" s="1"/>
  <c r="Z21" i="15"/>
  <c r="AA21" i="15"/>
  <c r="M20" i="15"/>
  <c r="S33" i="15"/>
  <c r="U31" i="15"/>
  <c r="V32" i="15"/>
  <c r="V34" i="15" s="1"/>
  <c r="W32" i="15"/>
  <c r="R31" i="15"/>
  <c r="P25" i="15"/>
  <c r="U24" i="15"/>
  <c r="S25" i="15"/>
  <c r="H25" i="15"/>
  <c r="W25" i="15"/>
  <c r="AB25" i="15"/>
  <c r="J24" i="15"/>
  <c r="V23" i="15"/>
  <c r="L23" i="15"/>
  <c r="L25" i="15"/>
  <c r="X45" i="15"/>
  <c r="U44" i="15"/>
  <c r="U46" i="15" s="1"/>
  <c r="Z44" i="15"/>
  <c r="Z46" i="15" s="1"/>
  <c r="AA43" i="15"/>
  <c r="AA45" i="15"/>
  <c r="J43" i="15"/>
  <c r="X25" i="15"/>
  <c r="AA25" i="15"/>
  <c r="E23" i="15"/>
  <c r="N24" i="15"/>
  <c r="Z23" i="15"/>
  <c r="P23" i="15"/>
  <c r="G23" i="15"/>
  <c r="AB45" i="15"/>
  <c r="Y44" i="15"/>
  <c r="Y46" i="15" s="1"/>
  <c r="F45" i="15"/>
  <c r="G44" i="15"/>
  <c r="G46" i="15" s="1"/>
  <c r="AB43" i="15"/>
  <c r="F43" i="15"/>
  <c r="F23" i="15"/>
  <c r="Q23" i="15"/>
  <c r="R24" i="15"/>
  <c r="E24" i="15"/>
  <c r="T23" i="15"/>
  <c r="I23" i="15"/>
  <c r="H44" i="15"/>
  <c r="E43" i="15"/>
  <c r="E45" i="15"/>
  <c r="J45" i="15"/>
  <c r="J46" i="15" s="1"/>
  <c r="K44" i="15"/>
  <c r="K46" i="15" s="1"/>
  <c r="X43" i="15"/>
  <c r="F24" i="15"/>
  <c r="H24" i="15"/>
  <c r="U23" i="15"/>
  <c r="V24" i="15"/>
  <c r="I24" i="15"/>
  <c r="X23" i="15"/>
  <c r="M23" i="15"/>
  <c r="L44" i="15"/>
  <c r="I43" i="15"/>
  <c r="I45" i="15"/>
  <c r="N45" i="15"/>
  <c r="N46" i="15" s="1"/>
  <c r="O44" i="15"/>
  <c r="O46" i="15" s="1"/>
  <c r="T43" i="15"/>
  <c r="X26" i="14"/>
  <c r="R23" i="15"/>
  <c r="R26" i="15" s="1"/>
  <c r="O23" i="15"/>
  <c r="O26" i="15" s="1"/>
  <c r="L24" i="15"/>
  <c r="L26" i="15" s="1"/>
  <c r="Y23" i="15"/>
  <c r="Z24" i="15"/>
  <c r="M24" i="15"/>
  <c r="AB23" i="15"/>
  <c r="P44" i="15"/>
  <c r="M43" i="15"/>
  <c r="M45" i="15"/>
  <c r="R45" i="15"/>
  <c r="R46" i="15" s="1"/>
  <c r="S44" i="15"/>
  <c r="S46" i="15" s="1"/>
  <c r="P43" i="15"/>
  <c r="H23" i="15"/>
  <c r="S23" i="15"/>
  <c r="P24" i="15"/>
  <c r="E25" i="15"/>
  <c r="N25" i="15"/>
  <c r="Q24" i="15"/>
  <c r="T44" i="15"/>
  <c r="Q43" i="15"/>
  <c r="Q45" i="15"/>
  <c r="V45" i="15"/>
  <c r="V46" i="15" s="1"/>
  <c r="W44" i="15"/>
  <c r="W46" i="15" s="1"/>
  <c r="Z26" i="14"/>
  <c r="AD52" i="15"/>
  <c r="AD40" i="15"/>
  <c r="AD57" i="15"/>
  <c r="AD27" i="15"/>
  <c r="AD29" i="15"/>
  <c r="AD55" i="15"/>
  <c r="AD36" i="15"/>
  <c r="AD47" i="15"/>
  <c r="AD51" i="15"/>
  <c r="AD53" i="15"/>
  <c r="AD41" i="15"/>
  <c r="AD28" i="15"/>
  <c r="AD39" i="15"/>
  <c r="AD56" i="15"/>
  <c r="AD35" i="15"/>
  <c r="AD37" i="15"/>
  <c r="P26" i="14"/>
  <c r="N26" i="14"/>
  <c r="T26" i="14"/>
  <c r="O12" i="15"/>
  <c r="E11" i="15"/>
  <c r="V26" i="14"/>
  <c r="O11" i="14"/>
  <c r="AG28" i="15"/>
  <c r="AG29" i="15" s="1"/>
  <c r="AB26" i="14"/>
  <c r="AG35" i="15"/>
  <c r="AG32" i="15"/>
  <c r="AG33" i="15" s="1"/>
  <c r="V12" i="14"/>
  <c r="AA12" i="14"/>
  <c r="AB12" i="14"/>
  <c r="Y12" i="14"/>
  <c r="F12" i="14"/>
  <c r="L12" i="14"/>
  <c r="G11" i="14"/>
  <c r="Q11" i="14"/>
  <c r="T11" i="14"/>
  <c r="S11" i="14"/>
  <c r="N11" i="14"/>
  <c r="I12" i="14"/>
  <c r="K12" i="14"/>
  <c r="N13" i="14"/>
  <c r="Q13" i="14"/>
  <c r="T13" i="14"/>
  <c r="S13" i="14"/>
  <c r="Z11" i="14"/>
  <c r="Z13" i="14"/>
  <c r="U12" i="14"/>
  <c r="F11" i="14"/>
  <c r="X12" i="14"/>
  <c r="E11" i="14"/>
  <c r="W12" i="14"/>
  <c r="J11" i="14"/>
  <c r="M11" i="14"/>
  <c r="V11" i="14"/>
  <c r="N12" i="14"/>
  <c r="F13" i="14"/>
  <c r="V13" i="14"/>
  <c r="Y11" i="14"/>
  <c r="Q12" i="14"/>
  <c r="I13" i="14"/>
  <c r="Y13" i="14"/>
  <c r="AB11" i="14"/>
  <c r="T12" i="14"/>
  <c r="L13" i="14"/>
  <c r="AB13" i="14"/>
  <c r="AA11" i="14"/>
  <c r="S12" i="14"/>
  <c r="K13" i="14"/>
  <c r="AA13" i="14"/>
  <c r="H11" i="14"/>
  <c r="K11" i="14"/>
  <c r="R12" i="14"/>
  <c r="J13" i="14"/>
  <c r="E12" i="14"/>
  <c r="M13" i="14"/>
  <c r="H12" i="14"/>
  <c r="P13" i="14"/>
  <c r="G12" i="14"/>
  <c r="O13" i="14"/>
  <c r="L11" i="14"/>
  <c r="R11" i="14"/>
  <c r="J12" i="14"/>
  <c r="Z12" i="14"/>
  <c r="R13" i="14"/>
  <c r="U11" i="14"/>
  <c r="M12" i="14"/>
  <c r="E13" i="14"/>
  <c r="U13" i="14"/>
  <c r="X11" i="14"/>
  <c r="P12" i="14"/>
  <c r="H13" i="14"/>
  <c r="X13" i="14"/>
  <c r="W11" i="14"/>
  <c r="O12" i="14"/>
  <c r="G13" i="14"/>
  <c r="W13" i="14"/>
  <c r="P11" i="14"/>
  <c r="L15" i="15"/>
  <c r="L17" i="15"/>
  <c r="T12" i="15"/>
  <c r="S16" i="15"/>
  <c r="O15" i="15"/>
  <c r="L11" i="15"/>
  <c r="I17" i="15"/>
  <c r="Q15" i="15"/>
  <c r="Q16" i="15"/>
  <c r="N17" i="15"/>
  <c r="AA17" i="15"/>
  <c r="R15" i="15"/>
  <c r="U15" i="15"/>
  <c r="M12" i="15"/>
  <c r="E15" i="15"/>
  <c r="T16" i="15"/>
  <c r="F16" i="15"/>
  <c r="V16" i="15"/>
  <c r="K17" i="15"/>
  <c r="AB17" i="15"/>
  <c r="AB15" i="15"/>
  <c r="N12" i="15"/>
  <c r="L13" i="15"/>
  <c r="F13" i="15"/>
  <c r="G13" i="15"/>
  <c r="E13" i="15"/>
  <c r="AA26" i="14"/>
  <c r="M16" i="15"/>
  <c r="U17" i="15"/>
  <c r="J17" i="15"/>
  <c r="O16" i="15"/>
  <c r="W17" i="15"/>
  <c r="H17" i="15"/>
  <c r="N15" i="15"/>
  <c r="H16" i="15"/>
  <c r="M15" i="15"/>
  <c r="I16" i="15"/>
  <c r="Y16" i="15"/>
  <c r="Q17" i="15"/>
  <c r="N16" i="15"/>
  <c r="F17" i="15"/>
  <c r="V17" i="15"/>
  <c r="K16" i="15"/>
  <c r="AA16" i="15"/>
  <c r="S17" i="15"/>
  <c r="L16" i="15"/>
  <c r="AB16" i="15"/>
  <c r="T17" i="15"/>
  <c r="J15" i="15"/>
  <c r="Z15" i="15"/>
  <c r="W15" i="15"/>
  <c r="T15" i="15"/>
  <c r="K15" i="15"/>
  <c r="S15" i="15"/>
  <c r="AB11" i="15"/>
  <c r="W11" i="15"/>
  <c r="V11" i="15"/>
  <c r="U11" i="15"/>
  <c r="H11" i="15"/>
  <c r="S38" i="15"/>
  <c r="U38" i="15"/>
  <c r="R38" i="15"/>
  <c r="L38" i="15"/>
  <c r="AB38" i="15"/>
  <c r="E17" i="15"/>
  <c r="R16" i="15"/>
  <c r="Z17" i="15"/>
  <c r="G17" i="15"/>
  <c r="P16" i="15"/>
  <c r="X17" i="15"/>
  <c r="G15" i="15"/>
  <c r="X15" i="15"/>
  <c r="AA15" i="15"/>
  <c r="E16" i="15"/>
  <c r="U16" i="15"/>
  <c r="M17" i="15"/>
  <c r="J16" i="15"/>
  <c r="Z16" i="15"/>
  <c r="R17" i="15"/>
  <c r="G16" i="15"/>
  <c r="W16" i="15"/>
  <c r="O17" i="15"/>
  <c r="F15" i="15"/>
  <c r="X16" i="15"/>
  <c r="P17" i="15"/>
  <c r="H15" i="15"/>
  <c r="V15" i="15"/>
  <c r="Y15" i="15"/>
  <c r="P15" i="15"/>
  <c r="I15" i="15"/>
  <c r="F11" i="15"/>
  <c r="AB13" i="15"/>
  <c r="W13" i="15"/>
  <c r="V13" i="15"/>
  <c r="U13" i="15"/>
  <c r="O38" i="15"/>
  <c r="F38" i="15"/>
  <c r="Q38" i="15"/>
  <c r="N38" i="15"/>
  <c r="H38" i="15"/>
  <c r="X38" i="15"/>
  <c r="W26" i="14"/>
  <c r="U30" i="15"/>
  <c r="K30" i="15"/>
  <c r="V30" i="15"/>
  <c r="L30" i="15"/>
  <c r="Q30" i="15"/>
  <c r="W30" i="15"/>
  <c r="R30" i="15"/>
  <c r="H30" i="15"/>
  <c r="X30" i="15"/>
  <c r="V54" i="15"/>
  <c r="T54" i="15"/>
  <c r="V50" i="15"/>
  <c r="AA30" i="15"/>
  <c r="AB30" i="15"/>
  <c r="J54" i="15"/>
  <c r="Z54" i="15"/>
  <c r="H54" i="15"/>
  <c r="X54" i="15"/>
  <c r="S58" i="15"/>
  <c r="X11" i="15"/>
  <c r="H13" i="15"/>
  <c r="S11" i="15"/>
  <c r="K12" i="15"/>
  <c r="S13" i="15"/>
  <c r="J12" i="15"/>
  <c r="R13" i="15"/>
  <c r="I12" i="15"/>
  <c r="Q13" i="15"/>
  <c r="K11" i="15"/>
  <c r="T11" i="15"/>
  <c r="L12" i="15"/>
  <c r="AB12" i="15"/>
  <c r="T13" i="15"/>
  <c r="O11" i="15"/>
  <c r="G12" i="15"/>
  <c r="W12" i="15"/>
  <c r="O13" i="15"/>
  <c r="N11" i="15"/>
  <c r="F12" i="15"/>
  <c r="V12" i="15"/>
  <c r="N13" i="15"/>
  <c r="M11" i="15"/>
  <c r="E12" i="15"/>
  <c r="U12" i="15"/>
  <c r="M13" i="15"/>
  <c r="J11" i="15"/>
  <c r="I11" i="15"/>
  <c r="P12" i="15"/>
  <c r="X13" i="15"/>
  <c r="AA12" i="15"/>
  <c r="R11" i="15"/>
  <c r="Z12" i="15"/>
  <c r="Q11" i="15"/>
  <c r="Y12" i="15"/>
  <c r="G11" i="15"/>
  <c r="P11" i="15"/>
  <c r="H12" i="15"/>
  <c r="X12" i="15"/>
  <c r="P13" i="15"/>
  <c r="AA11" i="15"/>
  <c r="S12" i="15"/>
  <c r="K13" i="15"/>
  <c r="AA13" i="15"/>
  <c r="Z11" i="15"/>
  <c r="R12" i="15"/>
  <c r="J13" i="15"/>
  <c r="Z13" i="15"/>
  <c r="Y11" i="15"/>
  <c r="Q12" i="15"/>
  <c r="I13" i="15"/>
  <c r="Y13" i="15"/>
  <c r="S26" i="14"/>
  <c r="O42" i="14"/>
  <c r="H42" i="14"/>
  <c r="X42" i="14"/>
  <c r="M42" i="14"/>
  <c r="F42" i="14"/>
  <c r="V42" i="14"/>
  <c r="F54" i="14"/>
  <c r="L54" i="14"/>
  <c r="AB54" i="14"/>
  <c r="Y22" i="14"/>
  <c r="O22" i="14"/>
  <c r="O30" i="14"/>
  <c r="F30" i="14"/>
  <c r="Q30" i="14"/>
  <c r="L30" i="14"/>
  <c r="AB30" i="14"/>
  <c r="V30" i="14"/>
  <c r="K38" i="14"/>
  <c r="AA38" i="14"/>
  <c r="Q38" i="14"/>
  <c r="L38" i="14"/>
  <c r="AB38" i="14"/>
  <c r="V38" i="14"/>
  <c r="O46" i="14"/>
  <c r="L46" i="14"/>
  <c r="AB46" i="14"/>
  <c r="V46" i="14"/>
  <c r="M34" i="14"/>
  <c r="H34" i="14"/>
  <c r="X34" i="14"/>
  <c r="O34" i="14"/>
  <c r="F34" i="14"/>
  <c r="V34" i="14"/>
  <c r="F50" i="15"/>
  <c r="M30" i="15"/>
  <c r="F30" i="15"/>
  <c r="S30" i="15"/>
  <c r="N30" i="15"/>
  <c r="T30" i="15"/>
  <c r="R54" i="15"/>
  <c r="P54" i="15"/>
  <c r="Y54" i="15"/>
  <c r="M42" i="15"/>
  <c r="K38" i="15"/>
  <c r="AA38" i="15"/>
  <c r="M38" i="15"/>
  <c r="J38" i="15"/>
  <c r="Z38" i="15"/>
  <c r="T38" i="15"/>
  <c r="Y22" i="15"/>
  <c r="AA34" i="15"/>
  <c r="I30" i="15"/>
  <c r="Y30" i="15"/>
  <c r="O30" i="15"/>
  <c r="J30" i="15"/>
  <c r="Z30" i="15"/>
  <c r="P30" i="15"/>
  <c r="N54" i="15"/>
  <c r="L54" i="15"/>
  <c r="AB54" i="15"/>
  <c r="G38" i="15"/>
  <c r="W38" i="15"/>
  <c r="I38" i="15"/>
  <c r="Y38" i="15"/>
  <c r="V38" i="15"/>
  <c r="P38" i="15"/>
  <c r="O26" i="14"/>
  <c r="S50" i="14"/>
  <c r="J50" i="14"/>
  <c r="Z50" i="14"/>
  <c r="L50" i="14"/>
  <c r="AB50" i="14"/>
  <c r="S58" i="14"/>
  <c r="L58" i="14"/>
  <c r="AB58" i="14"/>
  <c r="J58" i="14"/>
  <c r="Z58" i="14"/>
  <c r="F18" i="14"/>
  <c r="V18" i="14"/>
  <c r="K42" i="14"/>
  <c r="AA42" i="14"/>
  <c r="T42" i="14"/>
  <c r="I42" i="14"/>
  <c r="Y42" i="14"/>
  <c r="R42" i="14"/>
  <c r="H54" i="14"/>
  <c r="X54" i="14"/>
  <c r="R54" i="14"/>
  <c r="U22" i="14"/>
  <c r="AA22" i="14"/>
  <c r="K30" i="14"/>
  <c r="AA30" i="14"/>
  <c r="M30" i="14"/>
  <c r="H30" i="14"/>
  <c r="X30" i="14"/>
  <c r="R30" i="14"/>
  <c r="G38" i="14"/>
  <c r="W38" i="14"/>
  <c r="M38" i="14"/>
  <c r="H38" i="14"/>
  <c r="X38" i="14"/>
  <c r="R38" i="14"/>
  <c r="K46" i="14"/>
  <c r="AA46" i="14"/>
  <c r="H46" i="14"/>
  <c r="X46" i="14"/>
  <c r="R46" i="14"/>
  <c r="I34" i="14"/>
  <c r="Y34" i="14"/>
  <c r="T34" i="14"/>
  <c r="K34" i="14"/>
  <c r="AA34" i="14"/>
  <c r="R34" i="14"/>
  <c r="O50" i="14"/>
  <c r="F50" i="14"/>
  <c r="V50" i="14"/>
  <c r="H50" i="14"/>
  <c r="X50" i="14"/>
  <c r="O58" i="14"/>
  <c r="H58" i="14"/>
  <c r="X58" i="14"/>
  <c r="F58" i="14"/>
  <c r="V58" i="14"/>
  <c r="Y18" i="14"/>
  <c r="AB18" i="14"/>
  <c r="R18" i="14"/>
  <c r="G50" i="14"/>
  <c r="W50" i="14"/>
  <c r="N50" i="14"/>
  <c r="P50" i="14"/>
  <c r="G58" i="14"/>
  <c r="W58" i="14"/>
  <c r="P58" i="14"/>
  <c r="N58" i="14"/>
  <c r="T18" i="14"/>
  <c r="W18" i="14"/>
  <c r="S42" i="14"/>
  <c r="L42" i="14"/>
  <c r="AB42" i="14"/>
  <c r="Q42" i="14"/>
  <c r="J42" i="14"/>
  <c r="Z42" i="14"/>
  <c r="P54" i="14"/>
  <c r="J54" i="14"/>
  <c r="Z54" i="14"/>
  <c r="M22" i="14"/>
  <c r="S22" i="14"/>
  <c r="S30" i="14"/>
  <c r="U30" i="14"/>
  <c r="P30" i="14"/>
  <c r="J30" i="14"/>
  <c r="Z30" i="14"/>
  <c r="O38" i="14"/>
  <c r="U38" i="14"/>
  <c r="P38" i="14"/>
  <c r="J38" i="14"/>
  <c r="Z38" i="14"/>
  <c r="S46" i="14"/>
  <c r="P46" i="14"/>
  <c r="J46" i="14"/>
  <c r="Z46" i="14"/>
  <c r="Q34" i="14"/>
  <c r="L34" i="14"/>
  <c r="AB34" i="14"/>
  <c r="S34" i="14"/>
  <c r="J34" i="14"/>
  <c r="Z34" i="14"/>
  <c r="K50" i="14"/>
  <c r="AA50" i="14"/>
  <c r="R50" i="14"/>
  <c r="T50" i="14"/>
  <c r="K58" i="14"/>
  <c r="AA58" i="14"/>
  <c r="T58" i="14"/>
  <c r="R58" i="14"/>
  <c r="U18" i="14"/>
  <c r="X18" i="14"/>
  <c r="AA18" i="14"/>
  <c r="G42" i="14"/>
  <c r="W42" i="14"/>
  <c r="P42" i="14"/>
  <c r="U42" i="14"/>
  <c r="N42" i="14"/>
  <c r="T54" i="14"/>
  <c r="N54" i="14"/>
  <c r="Q22" i="14"/>
  <c r="W22" i="14"/>
  <c r="G30" i="14"/>
  <c r="W30" i="14"/>
  <c r="I30" i="14"/>
  <c r="Y30" i="14"/>
  <c r="T30" i="14"/>
  <c r="N30" i="14"/>
  <c r="F38" i="14"/>
  <c r="S38" i="14"/>
  <c r="I38" i="14"/>
  <c r="Y38" i="14"/>
  <c r="T38" i="14"/>
  <c r="N38" i="14"/>
  <c r="G46" i="14"/>
  <c r="W46" i="14"/>
  <c r="F46" i="14"/>
  <c r="T46" i="14"/>
  <c r="N46" i="14"/>
  <c r="U34" i="14"/>
  <c r="P34" i="14"/>
  <c r="G34" i="14"/>
  <c r="W34" i="14"/>
  <c r="N34" i="14"/>
  <c r="Y26" i="14"/>
  <c r="V54" i="14"/>
  <c r="Q26" i="14"/>
  <c r="F22" i="14"/>
  <c r="Z18" i="14"/>
  <c r="AC32" i="14"/>
  <c r="AC33" i="14"/>
  <c r="F26" i="15"/>
  <c r="U42" i="15"/>
  <c r="AB58" i="15"/>
  <c r="L58" i="15"/>
  <c r="K58" i="15"/>
  <c r="AA58" i="15"/>
  <c r="M54" i="14"/>
  <c r="U54" i="14"/>
  <c r="Y50" i="15"/>
  <c r="AC28" i="15"/>
  <c r="AC29" i="15"/>
  <c r="F54" i="15"/>
  <c r="S54" i="15"/>
  <c r="U54" i="15"/>
  <c r="G54" i="15"/>
  <c r="U26" i="14"/>
  <c r="G58" i="15"/>
  <c r="AC24" i="14"/>
  <c r="AC23" i="14"/>
  <c r="AC25" i="14"/>
  <c r="O18" i="14"/>
  <c r="S26" i="15"/>
  <c r="AC16" i="14"/>
  <c r="AC17" i="14"/>
  <c r="AC53" i="14"/>
  <c r="AG32" i="14"/>
  <c r="AG33" i="14" s="1"/>
  <c r="AG35" i="14"/>
  <c r="R22" i="15"/>
  <c r="F42" i="15"/>
  <c r="N42" i="15"/>
  <c r="AC45" i="14"/>
  <c r="V42" i="15"/>
  <c r="I22" i="15"/>
  <c r="K34" i="15"/>
  <c r="G30" i="15"/>
  <c r="S42" i="15"/>
  <c r="H42" i="15"/>
  <c r="P42" i="15"/>
  <c r="X42" i="15"/>
  <c r="U58" i="15"/>
  <c r="V58" i="15"/>
  <c r="N58" i="15"/>
  <c r="F58" i="15"/>
  <c r="L18" i="14"/>
  <c r="I18" i="14"/>
  <c r="I26" i="14"/>
  <c r="L26" i="14"/>
  <c r="K54" i="14"/>
  <c r="S54" i="14"/>
  <c r="AA54" i="14"/>
  <c r="W54" i="15"/>
  <c r="K50" i="15"/>
  <c r="AA50" i="15"/>
  <c r="E34" i="15"/>
  <c r="E50" i="15"/>
  <c r="E50" i="14"/>
  <c r="AC47" i="14"/>
  <c r="E58" i="14"/>
  <c r="AC55" i="14"/>
  <c r="E30" i="15"/>
  <c r="AC27" i="15"/>
  <c r="E18" i="14"/>
  <c r="AC15" i="14"/>
  <c r="E42" i="14"/>
  <c r="AC39" i="14"/>
  <c r="E54" i="15"/>
  <c r="AC51" i="15"/>
  <c r="E22" i="14"/>
  <c r="AC19" i="14"/>
  <c r="E30" i="14"/>
  <c r="AC27" i="14"/>
  <c r="E38" i="14"/>
  <c r="AC35" i="14"/>
  <c r="E38" i="15"/>
  <c r="AC35" i="15"/>
  <c r="F22" i="15"/>
  <c r="G22" i="15"/>
  <c r="W22" i="15"/>
  <c r="AB22" i="15"/>
  <c r="H34" i="15"/>
  <c r="P34" i="15"/>
  <c r="Z34" i="15"/>
  <c r="R50" i="15"/>
  <c r="I50" i="15"/>
  <c r="M50" i="15"/>
  <c r="T50" i="15"/>
  <c r="AB50" i="15"/>
  <c r="U50" i="15"/>
  <c r="AC48" i="14"/>
  <c r="M50" i="14"/>
  <c r="U50" i="14"/>
  <c r="AC49" i="14"/>
  <c r="AC56" i="14"/>
  <c r="M58" i="14"/>
  <c r="U58" i="14"/>
  <c r="AC57" i="14"/>
  <c r="G18" i="14"/>
  <c r="P18" i="14"/>
  <c r="Q18" i="14"/>
  <c r="J18" i="14"/>
  <c r="M18" i="14"/>
  <c r="F26" i="14"/>
  <c r="J26" i="14"/>
  <c r="M26" i="14"/>
  <c r="G26" i="14"/>
  <c r="AC40" i="14"/>
  <c r="AC41" i="14"/>
  <c r="K54" i="15"/>
  <c r="AA54" i="15"/>
  <c r="M54" i="15"/>
  <c r="O54" i="15"/>
  <c r="I54" i="15"/>
  <c r="AC52" i="15"/>
  <c r="U26" i="15"/>
  <c r="G26" i="15"/>
  <c r="AC41" i="15"/>
  <c r="I42" i="15"/>
  <c r="Y42" i="15"/>
  <c r="J42" i="15"/>
  <c r="R42" i="15"/>
  <c r="Z42" i="15"/>
  <c r="K42" i="15"/>
  <c r="AA42" i="15"/>
  <c r="L42" i="15"/>
  <c r="T42" i="15"/>
  <c r="AB42" i="15"/>
  <c r="G42" i="15"/>
  <c r="W42" i="15"/>
  <c r="X58" i="15"/>
  <c r="P58" i="15"/>
  <c r="H58" i="15"/>
  <c r="Q58" i="15"/>
  <c r="Z58" i="15"/>
  <c r="R58" i="15"/>
  <c r="J58" i="15"/>
  <c r="O58" i="15"/>
  <c r="I58" i="15"/>
  <c r="M58" i="15"/>
  <c r="AC57" i="15"/>
  <c r="I54" i="14"/>
  <c r="Q54" i="14"/>
  <c r="Y54" i="14"/>
  <c r="G54" i="14"/>
  <c r="O54" i="14"/>
  <c r="W54" i="14"/>
  <c r="AC52" i="14"/>
  <c r="AC20" i="14"/>
  <c r="AC21" i="14"/>
  <c r="L22" i="14"/>
  <c r="T22" i="14"/>
  <c r="AB22" i="14"/>
  <c r="I22" i="14"/>
  <c r="N22" i="14"/>
  <c r="V22" i="14"/>
  <c r="K22" i="14"/>
  <c r="AC28" i="14"/>
  <c r="AC29" i="14"/>
  <c r="AC36" i="14"/>
  <c r="AC37" i="14"/>
  <c r="I46" i="14"/>
  <c r="Q46" i="14"/>
  <c r="Y46" i="14"/>
  <c r="AC36" i="15"/>
  <c r="AC37" i="15"/>
  <c r="E26" i="14"/>
  <c r="AC39" i="15"/>
  <c r="E42" i="15"/>
  <c r="AC55" i="15"/>
  <c r="E58" i="15"/>
  <c r="E54" i="14"/>
  <c r="AC51" i="14"/>
  <c r="E46" i="14"/>
  <c r="AC43" i="14"/>
  <c r="E34" i="14"/>
  <c r="AC31" i="14"/>
  <c r="U22" i="15"/>
  <c r="X22" i="15"/>
  <c r="AB34" i="15"/>
  <c r="X50" i="15"/>
  <c r="G50" i="15"/>
  <c r="I50" i="14"/>
  <c r="Q50" i="14"/>
  <c r="Y50" i="14"/>
  <c r="I58" i="14"/>
  <c r="Q58" i="14"/>
  <c r="Y58" i="14"/>
  <c r="H18" i="14"/>
  <c r="K18" i="14"/>
  <c r="N18" i="14"/>
  <c r="S18" i="14"/>
  <c r="H26" i="14"/>
  <c r="K26" i="14"/>
  <c r="Q54" i="15"/>
  <c r="AC53" i="15"/>
  <c r="T26" i="15"/>
  <c r="Q42" i="15"/>
  <c r="AC40" i="15"/>
  <c r="O42" i="15"/>
  <c r="T58" i="15"/>
  <c r="AC56" i="15"/>
  <c r="W58" i="15"/>
  <c r="Y58" i="15"/>
  <c r="H22" i="14"/>
  <c r="P22" i="14"/>
  <c r="X22" i="14"/>
  <c r="G22" i="14"/>
  <c r="J22" i="14"/>
  <c r="R22" i="14"/>
  <c r="Z22" i="14"/>
  <c r="M46" i="14"/>
  <c r="U46" i="14"/>
  <c r="AC44" i="14"/>
  <c r="H46" i="15"/>
  <c r="AC47" i="15" l="1"/>
  <c r="N34" i="15"/>
  <c r="S22" i="15"/>
  <c r="K26" i="15"/>
  <c r="O50" i="15"/>
  <c r="N50" i="15"/>
  <c r="P46" i="15"/>
  <c r="V26" i="15"/>
  <c r="AC21" i="15"/>
  <c r="AC19" i="15"/>
  <c r="F34" i="15"/>
  <c r="P22" i="15"/>
  <c r="AC49" i="15"/>
  <c r="W50" i="15"/>
  <c r="AC32" i="15"/>
  <c r="H26" i="15"/>
  <c r="E26" i="15"/>
  <c r="M22" i="15"/>
  <c r="R34" i="15"/>
  <c r="X26" i="15"/>
  <c r="W34" i="15"/>
  <c r="J50" i="15"/>
  <c r="T46" i="15"/>
  <c r="AA22" i="15"/>
  <c r="Q34" i="15"/>
  <c r="X46" i="15"/>
  <c r="Z22" i="15"/>
  <c r="G34" i="15"/>
  <c r="L50" i="15"/>
  <c r="S34" i="15"/>
  <c r="AC48" i="15"/>
  <c r="O34" i="15"/>
  <c r="AD48" i="15"/>
  <c r="S50" i="15"/>
  <c r="AD19" i="15"/>
  <c r="AC33" i="15"/>
  <c r="AA26" i="15"/>
  <c r="O22" i="15"/>
  <c r="Q50" i="15"/>
  <c r="AD45" i="15"/>
  <c r="AD33" i="15"/>
  <c r="J34" i="15"/>
  <c r="AC20" i="15"/>
  <c r="T34" i="15"/>
  <c r="Q46" i="15"/>
  <c r="AD43" i="15"/>
  <c r="AD46" i="15" s="1"/>
  <c r="AD32" i="15"/>
  <c r="J26" i="15"/>
  <c r="I46" i="15"/>
  <c r="AA46" i="15"/>
  <c r="U34" i="15"/>
  <c r="AC31" i="15"/>
  <c r="W26" i="15"/>
  <c r="M34" i="15"/>
  <c r="AD49" i="15"/>
  <c r="N26" i="15"/>
  <c r="P26" i="15"/>
  <c r="V22" i="15"/>
  <c r="Y26" i="15"/>
  <c r="L22" i="15"/>
  <c r="E46" i="15"/>
  <c r="AD20" i="15"/>
  <c r="AD21" i="15"/>
  <c r="AC25" i="15"/>
  <c r="Z26" i="15"/>
  <c r="M26" i="15"/>
  <c r="AC44" i="15"/>
  <c r="AB46" i="15"/>
  <c r="AD31" i="15"/>
  <c r="AC45" i="15"/>
  <c r="M46" i="15"/>
  <c r="I26" i="15"/>
  <c r="AB26" i="15"/>
  <c r="AD24" i="15"/>
  <c r="AD25" i="15"/>
  <c r="Q26" i="15"/>
  <c r="F46" i="15"/>
  <c r="AD44" i="15"/>
  <c r="I34" i="15"/>
  <c r="AD23" i="15"/>
  <c r="AC24" i="15"/>
  <c r="AC43" i="15"/>
  <c r="AC46" i="15" s="1"/>
  <c r="L46" i="15"/>
  <c r="AC23" i="15"/>
  <c r="Y18" i="15"/>
  <c r="AD38" i="15"/>
  <c r="T18" i="15"/>
  <c r="P18" i="15"/>
  <c r="AD54" i="15"/>
  <c r="F18" i="15"/>
  <c r="AD42" i="15"/>
  <c r="AD16" i="15"/>
  <c r="AD11" i="15"/>
  <c r="AD17" i="15"/>
  <c r="AD30" i="15"/>
  <c r="AD12" i="15"/>
  <c r="AD15" i="15"/>
  <c r="AD58" i="15"/>
  <c r="AD13" i="15"/>
  <c r="G14" i="15"/>
  <c r="H14" i="15"/>
  <c r="AG39" i="15"/>
  <c r="AG36" i="15"/>
  <c r="AG37" i="15" s="1"/>
  <c r="O14" i="14"/>
  <c r="I14" i="14"/>
  <c r="V18" i="15"/>
  <c r="P14" i="14"/>
  <c r="AA14" i="14"/>
  <c r="AB14" i="14"/>
  <c r="M14" i="14"/>
  <c r="Z14" i="14"/>
  <c r="N14" i="14"/>
  <c r="L18" i="15"/>
  <c r="Q14" i="14"/>
  <c r="F14" i="14"/>
  <c r="K14" i="14"/>
  <c r="S14" i="14"/>
  <c r="X14" i="14"/>
  <c r="G14" i="14"/>
  <c r="L14" i="14"/>
  <c r="J14" i="14"/>
  <c r="AC11" i="14"/>
  <c r="T14" i="14"/>
  <c r="R14" i="14"/>
  <c r="H14" i="14"/>
  <c r="Y14" i="14"/>
  <c r="V14" i="14"/>
  <c r="E14" i="14"/>
  <c r="W14" i="14"/>
  <c r="U14" i="14"/>
  <c r="AC13" i="14"/>
  <c r="AC12" i="14"/>
  <c r="AC17" i="15"/>
  <c r="X18" i="15"/>
  <c r="U18" i="15"/>
  <c r="J18" i="15"/>
  <c r="AB18" i="15"/>
  <c r="Q18" i="15"/>
  <c r="L14" i="15"/>
  <c r="Z18" i="15"/>
  <c r="N18" i="15"/>
  <c r="I18" i="15"/>
  <c r="E18" i="15"/>
  <c r="G18" i="15"/>
  <c r="S18" i="15"/>
  <c r="K18" i="15"/>
  <c r="R18" i="15"/>
  <c r="AC15" i="15"/>
  <c r="M18" i="15"/>
  <c r="W18" i="15"/>
  <c r="F14" i="15"/>
  <c r="AC13" i="15"/>
  <c r="O18" i="15"/>
  <c r="AC16" i="15"/>
  <c r="AA18" i="15"/>
  <c r="AB14" i="15"/>
  <c r="H18" i="15"/>
  <c r="U14" i="15"/>
  <c r="V14" i="15"/>
  <c r="W14" i="15"/>
  <c r="Z14" i="15"/>
  <c r="P14" i="15"/>
  <c r="J14" i="15"/>
  <c r="R14" i="15"/>
  <c r="I14" i="15"/>
  <c r="AC12" i="15"/>
  <c r="Y14" i="15"/>
  <c r="AA14" i="15"/>
  <c r="AC11" i="15"/>
  <c r="X14" i="15"/>
  <c r="K14" i="15"/>
  <c r="E14" i="15"/>
  <c r="Q14" i="15"/>
  <c r="M14" i="15"/>
  <c r="N14" i="15"/>
  <c r="O14" i="15"/>
  <c r="T14" i="15"/>
  <c r="S14" i="15"/>
  <c r="AC34" i="14"/>
  <c r="AC54" i="14"/>
  <c r="AC18" i="14"/>
  <c r="AC30" i="15"/>
  <c r="AG36" i="14"/>
  <c r="AG37" i="14" s="1"/>
  <c r="AG39" i="14"/>
  <c r="AC46" i="14"/>
  <c r="AC26" i="14"/>
  <c r="AC50" i="15"/>
  <c r="AC34" i="15"/>
  <c r="AC58" i="15"/>
  <c r="AC42" i="15"/>
  <c r="AC38" i="15"/>
  <c r="AC38" i="14"/>
  <c r="AC30" i="14"/>
  <c r="AC22" i="14"/>
  <c r="AC54" i="15"/>
  <c r="AC42" i="14"/>
  <c r="AC58" i="14"/>
  <c r="AC50" i="14"/>
  <c r="AC22" i="15" l="1"/>
  <c r="AD22" i="15"/>
  <c r="AC26" i="15"/>
  <c r="AD34" i="15"/>
  <c r="AD26" i="15"/>
  <c r="AD50" i="15"/>
  <c r="AD18" i="15"/>
  <c r="AD14" i="15"/>
  <c r="AG43" i="15"/>
  <c r="AG40" i="15"/>
  <c r="AG41" i="15" s="1"/>
  <c r="AC14" i="14"/>
  <c r="AC18" i="15"/>
  <c r="AC14" i="15"/>
  <c r="AG40" i="14"/>
  <c r="AG41" i="14" s="1"/>
  <c r="AG43" i="14"/>
  <c r="AD59" i="15" l="1"/>
  <c r="AG47" i="15"/>
  <c r="AG44" i="15"/>
  <c r="AG45" i="15" s="1"/>
  <c r="AG44" i="14"/>
  <c r="AG45" i="14" s="1"/>
  <c r="AG47" i="14"/>
  <c r="AG48" i="15" l="1"/>
  <c r="AG49" i="15" s="1"/>
  <c r="AG51" i="15"/>
  <c r="AG51" i="14"/>
  <c r="AG48" i="14"/>
  <c r="AG49" i="14" s="1"/>
  <c r="AG52" i="15" l="1"/>
  <c r="AG53" i="15" s="1"/>
  <c r="AG55" i="15"/>
  <c r="AG56" i="15" s="1"/>
  <c r="AG57" i="15" s="1"/>
  <c r="AG52" i="14"/>
  <c r="AG53" i="14" s="1"/>
  <c r="AG55" i="14"/>
  <c r="AG56" i="14" s="1"/>
  <c r="AG57" i="14" s="1"/>
</calcChain>
</file>

<file path=xl/sharedStrings.xml><?xml version="1.0" encoding="utf-8"?>
<sst xmlns="http://schemas.openxmlformats.org/spreadsheetml/2006/main" count="2174" uniqueCount="122">
  <si>
    <t>NOTAS:</t>
  </si>
  <si>
    <t>ORD</t>
  </si>
  <si>
    <t>FES</t>
  </si>
  <si>
    <t>SÁB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</si>
  <si>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</si>
  <si>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</si>
  <si>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</si>
  <si>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</si>
  <si>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</si>
  <si>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</si>
  <si>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</si>
  <si>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</si>
  <si>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</si>
  <si>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</si>
  <si>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</si>
  <si>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</si>
  <si>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</si>
  <si>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</si>
  <si>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</si>
  <si>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</si>
  <si>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</si>
  <si>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</si>
  <si>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</si>
  <si>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</si>
  <si>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</si>
  <si>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</si>
  <si>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</si>
  <si>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</si>
  <si>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AÑO:</t>
  </si>
  <si>
    <t>CANTIDAD EN:</t>
  </si>
  <si>
    <t>MWh</t>
  </si>
  <si>
    <t>ENE</t>
  </si>
  <si>
    <t>TIPO 
DE DIA:</t>
  </si>
  <si>
    <t>N° dias
mes</t>
  </si>
  <si>
    <t>TOTAL</t>
  </si>
  <si>
    <t>ORD.</t>
  </si>
  <si>
    <t>SAB.</t>
  </si>
  <si>
    <t>FES.</t>
  </si>
  <si>
    <t>PC</t>
  </si>
  <si>
    <t>FEB</t>
  </si>
  <si>
    <t>MAR</t>
  </si>
  <si>
    <t>ABR</t>
  </si>
  <si>
    <t>MAY</t>
  </si>
  <si>
    <t>JUN</t>
  </si>
  <si>
    <t>PC: PAGUE LO CONTRATADO.</t>
  </si>
  <si>
    <t>JUL</t>
  </si>
  <si>
    <t>AGO</t>
  </si>
  <si>
    <t>SEP</t>
  </si>
  <si>
    <t>OCT</t>
  </si>
  <si>
    <t>NOV</t>
  </si>
  <si>
    <t>DIC</t>
  </si>
  <si>
    <t>* Las cantidades ofrecidas deben presentarse con dos cifras decimales.</t>
  </si>
  <si>
    <t>Cantidad Ofrecida</t>
  </si>
  <si>
    <t>N° días
mes</t>
  </si>
  <si>
    <t>Tipo de día</t>
  </si>
  <si>
    <t>OFERTA MERCANTIL N°:</t>
  </si>
  <si>
    <t>INVITACIÓN:</t>
  </si>
  <si>
    <t>OFERENTE:</t>
  </si>
  <si>
    <t>OFERENTE S.A. ESP</t>
  </si>
  <si>
    <t>OFERTA:</t>
  </si>
  <si>
    <t>MODALIDAD:</t>
  </si>
  <si>
    <t>MWh*</t>
  </si>
  <si>
    <t>(1) PC: Pague lo contratado</t>
  </si>
  <si>
    <t>(4) Ingresar un precio monomio fijo en $/MWh con dos cifras decimales.</t>
  </si>
  <si>
    <t>NIVEL DE COBERTURA ESPERADO
 (%)</t>
  </si>
  <si>
    <t>PRECIO OFERTADO ($/MWh)
(4)</t>
  </si>
  <si>
    <t>(3) Ingresar con dos cifras decimales la energía ofrecida hasta las cantidades solicitadas.</t>
  </si>
  <si>
    <t>PRECIOS $/MWh de:</t>
  </si>
  <si>
    <t>OFERENTE E.S.P.</t>
  </si>
  <si>
    <r>
      <t xml:space="preserve">PC </t>
    </r>
    <r>
      <rPr>
        <b/>
        <sz val="8"/>
        <rFont val="Times New Roman"/>
        <family val="1"/>
      </rPr>
      <t>(1)</t>
    </r>
  </si>
  <si>
    <t>ENERGÍA OFRECIDA (MWh)
(2) (3)</t>
  </si>
  <si>
    <t xml:space="preserve">ENERGÍA SOLICITADA (MWh)
</t>
  </si>
  <si>
    <t>(2) La energía ofrecida se despachará de acuerdo con las curvas descritas los terminos de referencia.</t>
  </si>
  <si>
    <t>(6) Se aceptan adjudicaciones parciales siempre y cuando se aplique el mismo porcentaje sobre la totalidad de la energía ofertada para el año solicitado.</t>
  </si>
  <si>
    <t xml:space="preserve">(5) No serán aceptadas adjudicaciones parciales por franjas horarias, periodos de carga, días o meses  de forma independiente.  </t>
  </si>
  <si>
    <t>(8) Solo serán aceptadas las ofertas con un único precio por producto.</t>
  </si>
  <si>
    <t>(9) No serán tenidas en cuenta ofertas con condiciones y/o modificaciones adicionales a los Pliegos definitivos.</t>
  </si>
  <si>
    <t>(7) Se adjudicarán ofertas parciales por el mismo porcentaje para cada uno de los meses del año.</t>
  </si>
  <si>
    <t>ANEXO 3. CUADRO DE CANTIDADES DE ENERGÍA Y PRECIO</t>
  </si>
  <si>
    <t>ANEXO 4. CANTIDADES HORARIAS SOLICITADAS</t>
  </si>
  <si>
    <t>(7) Se adjudicarán ofertas parciales por el mismo porcentaje para cada uno de los meses del año y de los años de un mismo producto.</t>
  </si>
  <si>
    <t>AÑO 2027</t>
  </si>
  <si>
    <t>AÑO 2028</t>
  </si>
  <si>
    <t>AÑO 2036</t>
  </si>
  <si>
    <t>KWh</t>
  </si>
  <si>
    <t>ENERGÍA SOLICITADA (KWh)</t>
  </si>
  <si>
    <t>ENERGÍA OFRECIDA (KWh)
(2) (3)</t>
  </si>
  <si>
    <t>KWh*</t>
  </si>
  <si>
    <t>PRECIO OFERTADO (COP/KWh)
(4)</t>
  </si>
  <si>
    <t>(4) Ingresar un precio monomio fijo en COP/KWh con dos cifras decimales.</t>
  </si>
  <si>
    <t>GM-21-003</t>
  </si>
  <si>
    <t>El precio del suministro para cada período (mes) se debe expresar en pesos por Megavatio-hora ($/MWh) con dos cifras decimales, en forma de precio monomio fijo, en pesos constantes de Julio de 2021</t>
  </si>
  <si>
    <t>(6) Se evaluarán ofertas parciales siempre y cuando las cantidades ofertadas para cada uno de los meses y de los años del producto corresponda a un mismo porcentaje sobre la totalidad de la energía solicitada, excepto las condiciones definidas para los años 2022 y 2023.</t>
  </si>
  <si>
    <t>(8) Serán evaluadas las ofertas que presenten precios en las condiciones definidas para cada producto.</t>
  </si>
  <si>
    <t>Diciembre de 2022</t>
  </si>
  <si>
    <t>El precio del suministro para cada período (mes) se debe expresar en pesos por Kilovatio-hora (COP/KWh) con dos cifras decimales, en forma de precio monomio fijo, en pesos constantes de Diciembre de 2022</t>
  </si>
  <si>
    <t>GM-22-003</t>
  </si>
  <si>
    <t>AÑO 2037</t>
  </si>
  <si>
    <t>(6) Se evaluarán ofertas parciales siempre y cuando las cantidades ofertadas para cada uno de los meses y de los años del producto corresponda a un mismo porcentaje sobre la totalidad de la energía solicitada.</t>
  </si>
  <si>
    <t>AÑO 2038</t>
  </si>
  <si>
    <t>NIVEL DE COBERTURA OFERTADO
 (%)</t>
  </si>
  <si>
    <t>(7) Se adjudicarán ofertas parciales por el mismo porcentaje para cada uno de los meses del año y de los años de un mismo producto, excepto las condiciones definidas para los años 2024 y 2025.</t>
  </si>
  <si>
    <t>El precio del suministro para cada período (mes) se debe expresar en pesos por Kilovatio-hora (COP/KWh) con dos cifras decimales, en forma de precio monomio fijo, en pesos constantes de Marzo de 2024</t>
  </si>
  <si>
    <t>Marzo de 2024</t>
  </si>
  <si>
    <t>GM-24-002 (CP-ENDC2024-001)</t>
  </si>
  <si>
    <t>(7) Serán evaluadas las ofertas que presenten precios en las condiciones definidas para cada producto.</t>
  </si>
  <si>
    <t>(8) No serán tenidas en cuenta ofertas con condiciones y/o modificaciones adicionales a los Pliegos definitivos.</t>
  </si>
  <si>
    <t>El precio del suministro para cada período (mes) se debe expresar en pesos por Kilovatio-hora (COP/KWh) con dos cifras decimales, en forma de precio monomio fijo, en pesos constantes de abril de 2025</t>
  </si>
  <si>
    <t>abril de 2025</t>
  </si>
  <si>
    <t>GM-25-003 (CP-ENDC2025-003)</t>
  </si>
  <si>
    <t>AÑO 2039</t>
  </si>
  <si>
    <t>GG-25-005 (CP-ENDC2025-005)</t>
  </si>
  <si>
    <t>(2) La energía ofrecida se despachará de acuerdo con las curvas descritas en el anexo 4.</t>
  </si>
  <si>
    <t>CP-ENDC2026-003</t>
  </si>
  <si>
    <t>El precio del suministro para cada período (mes) se debe expresar en pesos por Kilovatio-hora (COP/KWh) con dos cifras decimales, en forma de precio monomio fijo, en pesos constantes de abril de 2026</t>
  </si>
  <si>
    <t>abril de 2026</t>
  </si>
  <si>
    <t>AÑO 2026</t>
  </si>
  <si>
    <t>AÑO: 2028</t>
  </si>
  <si>
    <t>AÑO: 2027</t>
  </si>
  <si>
    <t>AÑO: 2026</t>
  </si>
  <si>
    <t xml:space="preserve">(5) No serán aceptadas adjudicaciones parciales por franjas horarias, periodos de carga, días o meses de forma independiente.  </t>
  </si>
  <si>
    <t>(6) Se evaluarán ofertas parciales siempre y cuando se cumpla con las condiciones establecidas para esta etapa.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</si>
</sst>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000"/>
    <numFmt numFmtId="167" formatCode="mmm"/>
    <numFmt numFmtId="168" formatCode="#0"/>
    <numFmt numFmtId="169" formatCode="0.0%"/>
    <numFmt numFmtId="170" formatCode="#,##0.00_ ;\-#,##0.00\ "/>
    <numFmt numFmtId="171" formatCode="_ * #,##0_ ;_ * \-#,##0_ ;_ * &quot;-&quot;??_ ;_ @_ "/>
    <numFmt numFmtId="172" formatCode="_(* #,##0_);_(* \(#,##0\);_(* &quot;-&quot;??_);_(@_)"/>
    <numFmt numFmtId="173" formatCode="#,##0_ ;\-#,##0\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10"/>
      <name val="Arial"/>
      <family val="2"/>
    </font>
    <font>
      <b/>
      <sz val="12"/>
      <color indexed="10"/>
      <name val="Arial"/>
      <family val="2"/>
    </font>
    <font>
      <b/>
      <sz val="13"/>
      <color rgb="FF0000CC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1"/>
      <color indexed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sz val="13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10"/>
      <color indexed="9"/>
      <name val="Times New Roman"/>
      <family val="1"/>
    </font>
    <font>
      <sz val="10"/>
      <color indexed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2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22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22"/>
      </bottom>
      <diagonal/>
    </border>
    <border>
      <left style="dotted">
        <color indexed="64"/>
      </left>
      <right/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hair">
        <color indexed="22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hair">
        <color indexed="22"/>
      </bottom>
      <diagonal/>
    </border>
    <border>
      <left style="dotted">
        <color indexed="64"/>
      </left>
      <right/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3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>
      <alignment vertical="top"/>
    </xf>
  </cellStyleXfs>
  <cellXfs count="213">
    <xf numFmtId="0" fontId="0" fillId="0" borderId="0" xfId="0"/>
    <xf numFmtId="0" fontId="6" fillId="2" borderId="0" xfId="7" applyFont="1" applyFill="1" applyAlignment="1">
      <alignment vertical="center"/>
    </xf>
    <xf numFmtId="3" fontId="11" fillId="2" borderId="0" xfId="6" applyNumberFormat="1" applyFont="1" applyFill="1" applyAlignment="1" applyProtection="1">
      <alignment horizontal="left" vertical="center"/>
      <protection locked="0"/>
    </xf>
    <xf numFmtId="0" fontId="13" fillId="2" borderId="36" xfId="6" applyFont="1" applyFill="1" applyBorder="1" applyAlignment="1">
      <alignment horizontal="center" vertical="center" wrapText="1"/>
    </xf>
    <xf numFmtId="0" fontId="4" fillId="2" borderId="31" xfId="6" applyFont="1" applyFill="1" applyBorder="1" applyAlignment="1">
      <alignment horizontal="center" vertical="center" wrapText="1"/>
    </xf>
    <xf numFmtId="0" fontId="6" fillId="2" borderId="0" xfId="7" applyFont="1" applyFill="1" applyAlignment="1" applyProtection="1">
      <alignment vertical="center"/>
      <protection locked="0"/>
    </xf>
    <xf numFmtId="0" fontId="6" fillId="2" borderId="55" xfId="7" applyFont="1" applyFill="1" applyBorder="1" applyAlignment="1" applyProtection="1">
      <alignment vertical="center"/>
      <protection locked="0"/>
    </xf>
    <xf numFmtId="0" fontId="12" fillId="2" borderId="0" xfId="6" applyFont="1" applyFill="1" applyAlignment="1" applyProtection="1">
      <alignment horizontal="left"/>
      <protection locked="0"/>
    </xf>
    <xf numFmtId="0" fontId="4" fillId="2" borderId="4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164" fontId="18" fillId="2" borderId="7" xfId="3" applyFont="1" applyFill="1" applyBorder="1" applyAlignment="1" applyProtection="1">
      <alignment vertical="center"/>
    </xf>
    <xf numFmtId="164" fontId="15" fillId="2" borderId="7" xfId="3" applyFont="1" applyFill="1" applyBorder="1" applyAlignment="1" applyProtection="1">
      <alignment vertical="center"/>
    </xf>
    <xf numFmtId="164" fontId="16" fillId="2" borderId="26" xfId="3" applyFont="1" applyFill="1" applyBorder="1" applyAlignment="1" applyProtection="1">
      <alignment vertical="center"/>
    </xf>
    <xf numFmtId="0" fontId="4" fillId="2" borderId="4" xfId="6" applyFont="1" applyFill="1" applyBorder="1" applyAlignment="1">
      <alignment horizontal="center" vertical="center"/>
    </xf>
    <xf numFmtId="0" fontId="4" fillId="2" borderId="5" xfId="6" applyFont="1" applyFill="1" applyBorder="1" applyAlignment="1">
      <alignment horizontal="center" vertical="center"/>
    </xf>
    <xf numFmtId="164" fontId="18" fillId="2" borderId="6" xfId="3" applyFont="1" applyFill="1" applyBorder="1" applyAlignment="1" applyProtection="1">
      <alignment vertical="center"/>
    </xf>
    <xf numFmtId="164" fontId="18" fillId="2" borderId="23" xfId="3" applyFont="1" applyFill="1" applyBorder="1" applyAlignment="1" applyProtection="1">
      <alignment vertical="center"/>
    </xf>
    <xf numFmtId="0" fontId="4" fillId="2" borderId="9" xfId="6" applyFont="1" applyFill="1" applyBorder="1" applyAlignment="1">
      <alignment horizontal="center" vertical="center"/>
    </xf>
    <xf numFmtId="0" fontId="4" fillId="2" borderId="10" xfId="6" applyFont="1" applyFill="1" applyBorder="1" applyAlignment="1">
      <alignment horizontal="center" vertical="center"/>
    </xf>
    <xf numFmtId="164" fontId="18" fillId="2" borderId="12" xfId="3" applyFont="1" applyFill="1" applyBorder="1" applyAlignment="1" applyProtection="1">
      <alignment vertical="center"/>
    </xf>
    <xf numFmtId="164" fontId="18" fillId="2" borderId="11" xfId="3" applyFont="1" applyFill="1" applyBorder="1" applyAlignment="1" applyProtection="1">
      <alignment vertical="center"/>
    </xf>
    <xf numFmtId="164" fontId="18" fillId="2" borderId="24" xfId="3" applyFont="1" applyFill="1" applyBorder="1" applyAlignment="1" applyProtection="1">
      <alignment vertical="center"/>
    </xf>
    <xf numFmtId="0" fontId="4" fillId="2" borderId="13" xfId="6" applyFont="1" applyFill="1" applyBorder="1" applyAlignment="1">
      <alignment horizontal="center" vertical="center"/>
    </xf>
    <xf numFmtId="0" fontId="4" fillId="2" borderId="14" xfId="6" applyFont="1" applyFill="1" applyBorder="1" applyAlignment="1">
      <alignment horizontal="center" vertical="center"/>
    </xf>
    <xf numFmtId="164" fontId="18" fillId="2" borderId="16" xfId="3" applyFont="1" applyFill="1" applyBorder="1" applyAlignment="1" applyProtection="1">
      <alignment vertical="center"/>
    </xf>
    <xf numFmtId="164" fontId="18" fillId="2" borderId="15" xfId="3" applyFont="1" applyFill="1" applyBorder="1" applyAlignment="1" applyProtection="1">
      <alignment vertical="center"/>
    </xf>
    <xf numFmtId="164" fontId="18" fillId="2" borderId="25" xfId="3" applyFont="1" applyFill="1" applyBorder="1" applyAlignment="1" applyProtection="1">
      <alignment vertical="center"/>
    </xf>
    <xf numFmtId="0" fontId="19" fillId="2" borderId="17" xfId="6" applyFont="1" applyFill="1" applyBorder="1" applyAlignment="1">
      <alignment horizontal="center" vertical="center"/>
    </xf>
    <xf numFmtId="0" fontId="19" fillId="2" borderId="2" xfId="6" applyFont="1" applyFill="1" applyBorder="1" applyAlignment="1">
      <alignment horizontal="center" vertical="center"/>
    </xf>
    <xf numFmtId="164" fontId="20" fillId="2" borderId="22" xfId="3" applyFont="1" applyFill="1" applyBorder="1" applyAlignment="1" applyProtection="1">
      <alignment vertical="center"/>
    </xf>
    <xf numFmtId="164" fontId="21" fillId="2" borderId="26" xfId="3" applyFont="1" applyFill="1" applyBorder="1" applyAlignment="1" applyProtection="1">
      <alignment vertical="center"/>
    </xf>
    <xf numFmtId="0" fontId="5" fillId="2" borderId="0" xfId="7" applyFill="1" applyAlignment="1">
      <alignment vertical="top"/>
    </xf>
    <xf numFmtId="0" fontId="5" fillId="2" borderId="0" xfId="7" applyFill="1"/>
    <xf numFmtId="0" fontId="5" fillId="2" borderId="0" xfId="7" applyFill="1" applyProtection="1">
      <protection locked="0"/>
    </xf>
    <xf numFmtId="4" fontId="27" fillId="2" borderId="0" xfId="6" applyNumberFormat="1" applyFont="1" applyFill="1" applyAlignment="1" applyProtection="1">
      <alignment horizontal="left"/>
      <protection locked="0"/>
    </xf>
    <xf numFmtId="0" fontId="5" fillId="2" borderId="0" xfId="7" applyFill="1" applyAlignment="1" applyProtection="1">
      <alignment horizontal="center"/>
      <protection locked="0"/>
    </xf>
    <xf numFmtId="0" fontId="5" fillId="2" borderId="0" xfId="7" applyFill="1" applyAlignment="1">
      <alignment horizontal="center"/>
    </xf>
    <xf numFmtId="0" fontId="2" fillId="2" borderId="0" xfId="7" applyFont="1" applyFill="1" applyAlignment="1" applyProtection="1">
      <alignment vertical="center"/>
      <protection locked="0"/>
    </xf>
    <xf numFmtId="0" fontId="13" fillId="2" borderId="0" xfId="7" applyFont="1" applyFill="1" applyAlignment="1" applyProtection="1">
      <alignment vertical="center"/>
      <protection locked="0"/>
    </xf>
    <xf numFmtId="164" fontId="6" fillId="2" borderId="0" xfId="7" applyNumberFormat="1" applyFont="1" applyFill="1" applyAlignment="1" applyProtection="1">
      <alignment vertical="center"/>
      <protection locked="0"/>
    </xf>
    <xf numFmtId="4" fontId="32" fillId="2" borderId="1" xfId="7" applyNumberFormat="1" applyFont="1" applyFill="1" applyBorder="1" applyAlignment="1" applyProtection="1">
      <alignment horizontal="center" vertical="center" wrapText="1"/>
      <protection locked="0"/>
    </xf>
    <xf numFmtId="4" fontId="27" fillId="2" borderId="0" xfId="6" applyNumberFormat="1" applyFont="1" applyFill="1" applyAlignment="1">
      <alignment horizontal="left"/>
    </xf>
    <xf numFmtId="171" fontId="24" fillId="2" borderId="17" xfId="1" applyNumberFormat="1" applyFont="1" applyFill="1" applyBorder="1" applyProtection="1"/>
    <xf numFmtId="0" fontId="26" fillId="2" borderId="0" xfId="7" applyFont="1" applyFill="1" applyAlignment="1">
      <alignment vertical="top"/>
    </xf>
    <xf numFmtId="0" fontId="5" fillId="2" borderId="0" xfId="7" applyFill="1" applyAlignment="1">
      <alignment horizontal="center" vertical="top"/>
    </xf>
    <xf numFmtId="0" fontId="27" fillId="2" borderId="0" xfId="6" applyFont="1" applyFill="1" applyAlignment="1">
      <alignment horizontal="left"/>
    </xf>
    <xf numFmtId="164" fontId="27" fillId="2" borderId="0" xfId="4" applyFont="1" applyFill="1" applyBorder="1" applyAlignment="1" applyProtection="1">
      <alignment horizontal="center"/>
    </xf>
    <xf numFmtId="4" fontId="27" fillId="0" borderId="0" xfId="6" applyNumberFormat="1" applyFont="1" applyAlignment="1">
      <alignment horizontal="left"/>
    </xf>
    <xf numFmtId="4" fontId="27" fillId="0" borderId="0" xfId="6" applyNumberFormat="1" applyFont="1" applyAlignment="1">
      <alignment horizontal="center"/>
    </xf>
    <xf numFmtId="4" fontId="27" fillId="2" borderId="0" xfId="6" applyNumberFormat="1" applyFont="1" applyFill="1" applyAlignment="1">
      <alignment horizontal="center"/>
    </xf>
    <xf numFmtId="0" fontId="28" fillId="2" borderId="0" xfId="6" applyFont="1" applyFill="1" applyAlignment="1">
      <alignment horizontal="left"/>
    </xf>
    <xf numFmtId="0" fontId="27" fillId="2" borderId="0" xfId="7" applyFont="1" applyFill="1"/>
    <xf numFmtId="4" fontId="29" fillId="0" borderId="0" xfId="7" applyNumberFormat="1" applyFont="1"/>
    <xf numFmtId="4" fontId="29" fillId="2" borderId="0" xfId="7" applyNumberFormat="1" applyFont="1" applyFill="1" applyAlignment="1">
      <alignment horizontal="center"/>
    </xf>
    <xf numFmtId="0" fontId="31" fillId="0" borderId="0" xfId="7" applyFont="1"/>
    <xf numFmtId="0" fontId="28" fillId="2" borderId="17" xfId="6" applyFont="1" applyFill="1" applyBorder="1" applyAlignment="1">
      <alignment horizontal="center" vertical="center"/>
    </xf>
    <xf numFmtId="169" fontId="24" fillId="0" borderId="17" xfId="8" applyNumberFormat="1" applyFont="1" applyFill="1" applyBorder="1" applyAlignment="1" applyProtection="1">
      <alignment horizontal="center"/>
    </xf>
    <xf numFmtId="165" fontId="5" fillId="2" borderId="0" xfId="7" applyNumberFormat="1" applyFill="1"/>
    <xf numFmtId="0" fontId="25" fillId="2" borderId="17" xfId="6" applyFont="1" applyFill="1" applyBorder="1" applyAlignment="1">
      <alignment horizontal="center" vertical="center"/>
    </xf>
    <xf numFmtId="171" fontId="33" fillId="2" borderId="17" xfId="1" applyNumberFormat="1" applyFont="1" applyFill="1" applyBorder="1" applyProtection="1"/>
    <xf numFmtId="164" fontId="33" fillId="2" borderId="17" xfId="4" applyFont="1" applyFill="1" applyBorder="1" applyAlignment="1" applyProtection="1">
      <alignment horizontal="center"/>
    </xf>
    <xf numFmtId="164" fontId="33" fillId="2" borderId="17" xfId="4" applyFont="1" applyFill="1" applyBorder="1" applyProtection="1"/>
    <xf numFmtId="164" fontId="34" fillId="2" borderId="17" xfId="4" applyFont="1" applyFill="1" applyBorder="1" applyAlignment="1" applyProtection="1">
      <alignment horizontal="center"/>
    </xf>
    <xf numFmtId="0" fontId="25" fillId="2" borderId="56" xfId="6" applyFont="1" applyFill="1" applyBorder="1" applyAlignment="1">
      <alignment horizontal="center" vertical="center"/>
    </xf>
    <xf numFmtId="164" fontId="33" fillId="2" borderId="56" xfId="4" applyFont="1" applyFill="1" applyBorder="1" applyProtection="1"/>
    <xf numFmtId="164" fontId="33" fillId="2" borderId="56" xfId="4" applyFont="1" applyFill="1" applyBorder="1" applyAlignment="1" applyProtection="1">
      <alignment horizontal="center"/>
    </xf>
    <xf numFmtId="164" fontId="34" fillId="2" borderId="56" xfId="4" applyFont="1" applyFill="1" applyBorder="1" applyProtection="1"/>
    <xf numFmtId="0" fontId="31" fillId="2" borderId="0" xfId="7" applyFont="1" applyFill="1"/>
    <xf numFmtId="0" fontId="25" fillId="2" borderId="0" xfId="6" applyFont="1" applyFill="1" applyAlignment="1">
      <alignment horizontal="center" vertical="center"/>
    </xf>
    <xf numFmtId="172" fontId="33" fillId="2" borderId="0" xfId="4" applyNumberFormat="1" applyFont="1" applyFill="1" applyBorder="1" applyProtection="1"/>
    <xf numFmtId="164" fontId="33" fillId="2" borderId="0" xfId="4" applyFont="1" applyFill="1" applyBorder="1" applyAlignment="1" applyProtection="1">
      <alignment horizontal="center"/>
    </xf>
    <xf numFmtId="164" fontId="33" fillId="2" borderId="0" xfId="4" applyFont="1" applyFill="1" applyBorder="1" applyProtection="1"/>
    <xf numFmtId="164" fontId="34" fillId="2" borderId="0" xfId="4" applyFont="1" applyFill="1" applyBorder="1" applyProtection="1"/>
    <xf numFmtId="0" fontId="25" fillId="0" borderId="0" xfId="7" applyFont="1" applyAlignment="1">
      <alignment horizontal="left"/>
    </xf>
    <xf numFmtId="0" fontId="5" fillId="0" borderId="0" xfId="7"/>
    <xf numFmtId="0" fontId="5" fillId="0" borderId="0" xfId="7" applyAlignment="1">
      <alignment horizontal="center"/>
    </xf>
    <xf numFmtId="4" fontId="26" fillId="2" borderId="56" xfId="7" applyNumberFormat="1" applyFont="1" applyFill="1" applyBorder="1"/>
    <xf numFmtId="0" fontId="5" fillId="2" borderId="56" xfId="7" applyFill="1" applyBorder="1"/>
    <xf numFmtId="4" fontId="26" fillId="2" borderId="0" xfId="7" applyNumberFormat="1" applyFont="1" applyFill="1"/>
    <xf numFmtId="0" fontId="7" fillId="2" borderId="0" xfId="6" applyFont="1" applyFill="1" applyAlignment="1">
      <alignment horizontal="left" vertical="center"/>
    </xf>
    <xf numFmtId="0" fontId="8" fillId="2" borderId="0" xfId="7" applyFont="1" applyFill="1" applyAlignment="1">
      <alignment vertical="center"/>
    </xf>
    <xf numFmtId="167" fontId="10" fillId="2" borderId="0" xfId="6" applyNumberFormat="1" applyFont="1" applyFill="1" applyAlignment="1">
      <alignment horizontal="left" vertical="center"/>
    </xf>
    <xf numFmtId="3" fontId="11" fillId="2" borderId="0" xfId="6" applyNumberFormat="1" applyFont="1" applyFill="1" applyAlignment="1">
      <alignment horizontal="left" vertical="center"/>
    </xf>
    <xf numFmtId="166" fontId="6" fillId="2" borderId="0" xfId="7" applyNumberFormat="1" applyFont="1" applyFill="1" applyAlignment="1">
      <alignment vertical="center"/>
    </xf>
    <xf numFmtId="3" fontId="10" fillId="2" borderId="0" xfId="6" applyNumberFormat="1" applyFont="1" applyFill="1" applyAlignment="1">
      <alignment horizontal="left" vertical="center"/>
    </xf>
    <xf numFmtId="167" fontId="11" fillId="2" borderId="0" xfId="6" applyNumberFormat="1" applyFont="1" applyFill="1" applyAlignment="1">
      <alignment horizontal="left" vertical="center"/>
    </xf>
    <xf numFmtId="165" fontId="6" fillId="2" borderId="0" xfId="7" applyNumberFormat="1" applyFont="1" applyFill="1" applyAlignment="1">
      <alignment vertical="center"/>
    </xf>
    <xf numFmtId="0" fontId="12" fillId="2" borderId="0" xfId="7" applyFont="1" applyFill="1"/>
    <xf numFmtId="0" fontId="4" fillId="2" borderId="32" xfId="6" applyFont="1" applyFill="1" applyBorder="1" applyAlignment="1">
      <alignment horizontal="center" vertical="center" wrapText="1"/>
    </xf>
    <xf numFmtId="0" fontId="13" fillId="2" borderId="37" xfId="6" applyFont="1" applyFill="1" applyBorder="1" applyAlignment="1">
      <alignment horizontal="center" vertical="center" wrapText="1"/>
    </xf>
    <xf numFmtId="0" fontId="13" fillId="2" borderId="38" xfId="6" applyFont="1" applyFill="1" applyBorder="1" applyAlignment="1">
      <alignment horizontal="center" vertical="center" wrapText="1"/>
    </xf>
    <xf numFmtId="0" fontId="13" fillId="2" borderId="39" xfId="6" applyFont="1" applyFill="1" applyBorder="1" applyAlignment="1">
      <alignment horizontal="center" vertical="center" wrapText="1"/>
    </xf>
    <xf numFmtId="0" fontId="4" fillId="2" borderId="21" xfId="6" applyFont="1" applyFill="1" applyBorder="1" applyAlignment="1">
      <alignment horizontal="center" vertical="center" wrapText="1"/>
    </xf>
    <xf numFmtId="0" fontId="6" fillId="2" borderId="0" xfId="7" applyFont="1" applyFill="1" applyAlignment="1">
      <alignment vertical="center" wrapText="1"/>
    </xf>
    <xf numFmtId="0" fontId="14" fillId="3" borderId="40" xfId="6" applyFont="1" applyFill="1" applyBorder="1" applyAlignment="1">
      <alignment horizontal="center" vertical="center"/>
    </xf>
    <xf numFmtId="0" fontId="14" fillId="3" borderId="41" xfId="6" applyFont="1" applyFill="1" applyBorder="1" applyAlignment="1">
      <alignment horizontal="center" vertical="center"/>
    </xf>
    <xf numFmtId="164" fontId="15" fillId="2" borderId="46" xfId="3" applyFont="1" applyFill="1" applyBorder="1" applyAlignment="1" applyProtection="1">
      <alignment vertical="center"/>
    </xf>
    <xf numFmtId="164" fontId="15" fillId="2" borderId="47" xfId="3" applyFont="1" applyFill="1" applyBorder="1" applyAlignment="1" applyProtection="1">
      <alignment vertical="center"/>
    </xf>
    <xf numFmtId="164" fontId="15" fillId="2" borderId="48" xfId="3" applyFont="1" applyFill="1" applyBorder="1" applyAlignment="1" applyProtection="1">
      <alignment vertical="center"/>
    </xf>
    <xf numFmtId="164" fontId="16" fillId="2" borderId="33" xfId="3" applyFont="1" applyFill="1" applyBorder="1" applyAlignment="1" applyProtection="1">
      <alignment vertical="center"/>
    </xf>
    <xf numFmtId="0" fontId="14" fillId="3" borderId="42" xfId="6" applyFont="1" applyFill="1" applyBorder="1" applyAlignment="1">
      <alignment horizontal="center" vertical="center"/>
    </xf>
    <xf numFmtId="0" fontId="14" fillId="3" borderId="43" xfId="6" applyFont="1" applyFill="1" applyBorder="1" applyAlignment="1">
      <alignment horizontal="center" vertical="center"/>
    </xf>
    <xf numFmtId="164" fontId="15" fillId="2" borderId="49" xfId="3" applyFont="1" applyFill="1" applyBorder="1" applyAlignment="1" applyProtection="1">
      <alignment vertical="center"/>
    </xf>
    <xf numFmtId="164" fontId="15" fillId="2" borderId="50" xfId="3" applyFont="1" applyFill="1" applyBorder="1" applyAlignment="1" applyProtection="1">
      <alignment vertical="center"/>
    </xf>
    <xf numFmtId="164" fontId="15" fillId="2" borderId="51" xfId="3" applyFont="1" applyFill="1" applyBorder="1" applyAlignment="1" applyProtection="1">
      <alignment vertical="center"/>
    </xf>
    <xf numFmtId="164" fontId="16" fillId="2" borderId="34" xfId="3" applyFont="1" applyFill="1" applyBorder="1" applyAlignment="1" applyProtection="1">
      <alignment vertical="center"/>
    </xf>
    <xf numFmtId="0" fontId="14" fillId="3" borderId="44" xfId="6" applyFont="1" applyFill="1" applyBorder="1" applyAlignment="1">
      <alignment horizontal="center" vertical="center"/>
    </xf>
    <xf numFmtId="0" fontId="14" fillId="3" borderId="45" xfId="6" applyFont="1" applyFill="1" applyBorder="1" applyAlignment="1">
      <alignment horizontal="center" vertical="center"/>
    </xf>
    <xf numFmtId="164" fontId="15" fillId="2" borderId="52" xfId="3" applyFont="1" applyFill="1" applyBorder="1" applyAlignment="1" applyProtection="1">
      <alignment vertical="center"/>
    </xf>
    <xf numFmtId="164" fontId="15" fillId="2" borderId="53" xfId="3" applyFont="1" applyFill="1" applyBorder="1" applyAlignment="1" applyProtection="1">
      <alignment vertical="center"/>
    </xf>
    <xf numFmtId="164" fontId="15" fillId="2" borderId="54" xfId="3" applyFont="1" applyFill="1" applyBorder="1" applyAlignment="1" applyProtection="1">
      <alignment vertical="center"/>
    </xf>
    <xf numFmtId="164" fontId="16" fillId="2" borderId="35" xfId="3" applyFont="1" applyFill="1" applyBorder="1" applyAlignment="1" applyProtection="1">
      <alignment vertical="center"/>
    </xf>
    <xf numFmtId="0" fontId="14" fillId="3" borderId="18" xfId="6" applyFont="1" applyFill="1" applyBorder="1" applyAlignment="1">
      <alignment horizontal="center" vertical="center"/>
    </xf>
    <xf numFmtId="0" fontId="14" fillId="3" borderId="19" xfId="6" applyFont="1" applyFill="1" applyBorder="1" applyAlignment="1">
      <alignment horizontal="center" vertical="center"/>
    </xf>
    <xf numFmtId="164" fontId="6" fillId="2" borderId="28" xfId="3" applyFont="1" applyFill="1" applyBorder="1" applyAlignment="1" applyProtection="1">
      <alignment vertical="center"/>
    </xf>
    <xf numFmtId="164" fontId="6" fillId="2" borderId="29" xfId="3" applyFont="1" applyFill="1" applyBorder="1" applyAlignment="1" applyProtection="1">
      <alignment vertical="center"/>
    </xf>
    <xf numFmtId="164" fontId="6" fillId="2" borderId="30" xfId="3" applyFont="1" applyFill="1" applyBorder="1" applyAlignment="1" applyProtection="1">
      <alignment vertical="center"/>
    </xf>
    <xf numFmtId="164" fontId="16" fillId="2" borderId="27" xfId="3" applyFont="1" applyFill="1" applyBorder="1" applyAlignment="1" applyProtection="1">
      <alignment vertical="center"/>
    </xf>
    <xf numFmtId="164" fontId="4" fillId="2" borderId="28" xfId="3" applyFont="1" applyFill="1" applyBorder="1" applyAlignment="1" applyProtection="1">
      <alignment vertical="center"/>
    </xf>
    <xf numFmtId="164" fontId="4" fillId="2" borderId="29" xfId="3" applyFont="1" applyFill="1" applyBorder="1" applyAlignment="1" applyProtection="1">
      <alignment vertical="center"/>
    </xf>
    <xf numFmtId="164" fontId="4" fillId="2" borderId="30" xfId="3" applyFont="1" applyFill="1" applyBorder="1" applyAlignment="1" applyProtection="1">
      <alignment vertical="center"/>
    </xf>
    <xf numFmtId="0" fontId="4" fillId="2" borderId="0" xfId="7" applyFont="1" applyFill="1" applyAlignment="1">
      <alignment vertical="center"/>
    </xf>
    <xf numFmtId="0" fontId="17" fillId="3" borderId="18" xfId="6" applyFont="1" applyFill="1" applyBorder="1" applyAlignment="1">
      <alignment horizontal="center" vertical="center"/>
    </xf>
    <xf numFmtId="0" fontId="17" fillId="3" borderId="19" xfId="6" applyFont="1" applyFill="1" applyBorder="1" applyAlignment="1">
      <alignment horizontal="center" vertical="center"/>
    </xf>
    <xf numFmtId="164" fontId="15" fillId="2" borderId="27" xfId="3" applyFont="1" applyFill="1" applyBorder="1" applyAlignment="1" applyProtection="1">
      <alignment vertical="center"/>
    </xf>
    <xf numFmtId="164" fontId="35" fillId="2" borderId="46" xfId="3" applyFont="1" applyFill="1" applyBorder="1" applyAlignment="1" applyProtection="1">
      <alignment vertical="center"/>
    </xf>
    <xf numFmtId="164" fontId="35" fillId="2" borderId="47" xfId="3" applyFont="1" applyFill="1" applyBorder="1" applyAlignment="1" applyProtection="1">
      <alignment vertical="center"/>
    </xf>
    <xf numFmtId="164" fontId="35" fillId="2" borderId="48" xfId="3" applyFont="1" applyFill="1" applyBorder="1" applyAlignment="1" applyProtection="1">
      <alignment vertical="center"/>
    </xf>
    <xf numFmtId="164" fontId="13" fillId="2" borderId="33" xfId="3" applyFont="1" applyFill="1" applyBorder="1" applyAlignment="1" applyProtection="1">
      <alignment vertical="center"/>
    </xf>
    <xf numFmtId="164" fontId="35" fillId="2" borderId="49" xfId="3" applyFont="1" applyFill="1" applyBorder="1" applyAlignment="1" applyProtection="1">
      <alignment vertical="center"/>
    </xf>
    <xf numFmtId="164" fontId="35" fillId="2" borderId="50" xfId="3" applyFont="1" applyFill="1" applyBorder="1" applyAlignment="1" applyProtection="1">
      <alignment vertical="center"/>
    </xf>
    <xf numFmtId="164" fontId="35" fillId="2" borderId="51" xfId="3" applyFont="1" applyFill="1" applyBorder="1" applyAlignment="1" applyProtection="1">
      <alignment vertical="center"/>
    </xf>
    <xf numFmtId="164" fontId="13" fillId="2" borderId="34" xfId="3" applyFont="1" applyFill="1" applyBorder="1" applyAlignment="1" applyProtection="1">
      <alignment vertical="center"/>
    </xf>
    <xf numFmtId="164" fontId="35" fillId="2" borderId="52" xfId="3" applyFont="1" applyFill="1" applyBorder="1" applyAlignment="1" applyProtection="1">
      <alignment vertical="center"/>
    </xf>
    <xf numFmtId="164" fontId="35" fillId="2" borderId="53" xfId="3" applyFont="1" applyFill="1" applyBorder="1" applyAlignment="1" applyProtection="1">
      <alignment vertical="center"/>
    </xf>
    <xf numFmtId="164" fontId="35" fillId="2" borderId="54" xfId="3" applyFont="1" applyFill="1" applyBorder="1" applyAlignment="1" applyProtection="1">
      <alignment vertical="center"/>
    </xf>
    <xf numFmtId="164" fontId="13" fillId="2" borderId="35" xfId="3" applyFont="1" applyFill="1" applyBorder="1" applyAlignment="1" applyProtection="1">
      <alignment vertical="center"/>
    </xf>
    <xf numFmtId="164" fontId="13" fillId="2" borderId="27" xfId="3" applyFont="1" applyFill="1" applyBorder="1" applyAlignment="1" applyProtection="1">
      <alignment vertical="center"/>
    </xf>
    <xf numFmtId="0" fontId="13" fillId="2" borderId="0" xfId="7" applyFont="1" applyFill="1" applyAlignment="1">
      <alignment vertical="center"/>
    </xf>
    <xf numFmtId="0" fontId="12" fillId="2" borderId="0" xfId="6" applyFont="1" applyFill="1" applyAlignment="1">
      <alignment horizontal="left"/>
    </xf>
    <xf numFmtId="0" fontId="4" fillId="2" borderId="66" xfId="6" applyFont="1" applyFill="1" applyBorder="1" applyAlignment="1">
      <alignment horizontal="center" vertical="center" wrapText="1"/>
    </xf>
    <xf numFmtId="0" fontId="13" fillId="2" borderId="67" xfId="6" applyFont="1" applyFill="1" applyBorder="1" applyAlignment="1">
      <alignment horizontal="center" vertical="center" wrapText="1"/>
    </xf>
    <xf numFmtId="164" fontId="15" fillId="2" borderId="68" xfId="3" applyFont="1" applyFill="1" applyBorder="1" applyAlignment="1" applyProtection="1">
      <alignment vertical="center"/>
    </xf>
    <xf numFmtId="164" fontId="15" fillId="2" borderId="69" xfId="3" applyFont="1" applyFill="1" applyBorder="1" applyAlignment="1" applyProtection="1">
      <alignment vertical="center"/>
    </xf>
    <xf numFmtId="164" fontId="15" fillId="2" borderId="70" xfId="3" applyFont="1" applyFill="1" applyBorder="1" applyAlignment="1" applyProtection="1">
      <alignment vertical="center"/>
    </xf>
    <xf numFmtId="164" fontId="15" fillId="2" borderId="71" xfId="3" applyFont="1" applyFill="1" applyBorder="1" applyAlignment="1" applyProtection="1">
      <alignment vertical="center"/>
    </xf>
    <xf numFmtId="164" fontId="15" fillId="2" borderId="72" xfId="3" applyFont="1" applyFill="1" applyBorder="1" applyAlignment="1" applyProtection="1">
      <alignment vertical="center"/>
    </xf>
    <xf numFmtId="164" fontId="15" fillId="2" borderId="73" xfId="3" applyFont="1" applyFill="1" applyBorder="1" applyAlignment="1" applyProtection="1">
      <alignment vertical="center"/>
    </xf>
    <xf numFmtId="164" fontId="15" fillId="2" borderId="74" xfId="3" applyFont="1" applyFill="1" applyBorder="1" applyAlignment="1" applyProtection="1">
      <alignment vertical="center"/>
    </xf>
    <xf numFmtId="164" fontId="15" fillId="2" borderId="75" xfId="3" applyFont="1" applyFill="1" applyBorder="1" applyAlignment="1" applyProtection="1">
      <alignment vertical="center"/>
    </xf>
    <xf numFmtId="164" fontId="15" fillId="2" borderId="76" xfId="3" applyFont="1" applyFill="1" applyBorder="1" applyAlignment="1" applyProtection="1">
      <alignment vertical="center"/>
    </xf>
    <xf numFmtId="164" fontId="16" fillId="2" borderId="76" xfId="3" applyFont="1" applyFill="1" applyBorder="1" applyAlignment="1" applyProtection="1">
      <alignment vertical="center"/>
    </xf>
    <xf numFmtId="164" fontId="16" fillId="2" borderId="73" xfId="3" applyFont="1" applyFill="1" applyBorder="1" applyAlignment="1" applyProtection="1">
      <alignment vertical="center"/>
    </xf>
    <xf numFmtId="164" fontId="16" fillId="2" borderId="70" xfId="3" applyFont="1" applyFill="1" applyBorder="1" applyAlignment="1" applyProtection="1">
      <alignment vertical="center"/>
    </xf>
    <xf numFmtId="1" fontId="11" fillId="2" borderId="0" xfId="6" applyNumberFormat="1" applyFont="1" applyFill="1" applyAlignment="1">
      <alignment horizontal="left" vertical="center"/>
    </xf>
    <xf numFmtId="0" fontId="7" fillId="2" borderId="0" xfId="4" applyNumberFormat="1" applyFont="1" applyFill="1" applyAlignment="1">
      <alignment horizontal="left"/>
    </xf>
    <xf numFmtId="0" fontId="16" fillId="2" borderId="0" xfId="6" applyFont="1" applyFill="1" applyAlignment="1">
      <alignment horizontal="left" vertical="center"/>
    </xf>
    <xf numFmtId="0" fontId="15" fillId="2" borderId="0" xfId="7" applyFont="1" applyFill="1" applyAlignment="1">
      <alignment vertical="center"/>
    </xf>
    <xf numFmtId="3" fontId="37" fillId="2" borderId="0" xfId="6" applyNumberFormat="1" applyFont="1" applyFill="1" applyAlignment="1">
      <alignment horizontal="left" vertical="center"/>
    </xf>
    <xf numFmtId="3" fontId="37" fillId="2" borderId="0" xfId="6" applyNumberFormat="1" applyFont="1" applyFill="1" applyAlignment="1" applyProtection="1">
      <alignment horizontal="left" vertical="center"/>
      <protection locked="0"/>
    </xf>
    <xf numFmtId="1" fontId="37" fillId="2" borderId="0" xfId="6" applyNumberFormat="1" applyFont="1" applyFill="1" applyAlignment="1">
      <alignment horizontal="left" vertical="center"/>
    </xf>
    <xf numFmtId="167" fontId="37" fillId="2" borderId="0" xfId="6" applyNumberFormat="1" applyFont="1" applyFill="1" applyAlignment="1">
      <alignment horizontal="left" vertical="center"/>
    </xf>
    <xf numFmtId="0" fontId="16" fillId="2" borderId="0" xfId="7" applyFont="1" applyFill="1"/>
    <xf numFmtId="1" fontId="27" fillId="2" borderId="0" xfId="4" applyNumberFormat="1" applyFont="1" applyFill="1" applyAlignment="1">
      <alignment horizontal="left"/>
    </xf>
    <xf numFmtId="4" fontId="7" fillId="2" borderId="0" xfId="6" applyNumberFormat="1" applyFont="1" applyFill="1" applyAlignment="1" applyProtection="1">
      <alignment horizontal="left"/>
      <protection locked="0"/>
    </xf>
    <xf numFmtId="3" fontId="7" fillId="2" borderId="0" xfId="6" applyNumberFormat="1" applyFont="1" applyFill="1" applyAlignment="1" applyProtection="1">
      <alignment horizontal="left"/>
      <protection locked="0"/>
    </xf>
    <xf numFmtId="0" fontId="5" fillId="6" borderId="0" xfId="7" applyFill="1"/>
    <xf numFmtId="0" fontId="5" fillId="6" borderId="0" xfId="7" applyFill="1" applyProtection="1">
      <protection locked="0"/>
    </xf>
    <xf numFmtId="171" fontId="38" fillId="5" borderId="17" xfId="1" applyNumberFormat="1" applyFont="1" applyFill="1" applyBorder="1" applyProtection="1"/>
    <xf numFmtId="164" fontId="39" fillId="2" borderId="17" xfId="4" applyFont="1" applyFill="1" applyBorder="1" applyProtection="1"/>
    <xf numFmtId="164" fontId="39" fillId="5" borderId="17" xfId="4" applyFont="1" applyFill="1" applyBorder="1" applyProtection="1"/>
    <xf numFmtId="169" fontId="33" fillId="2" borderId="0" xfId="8" applyNumberFormat="1" applyFont="1" applyFill="1" applyBorder="1" applyProtection="1"/>
    <xf numFmtId="43" fontId="6" fillId="2" borderId="0" xfId="7" applyNumberFormat="1" applyFont="1" applyFill="1" applyAlignment="1" applyProtection="1">
      <alignment vertical="center"/>
      <protection locked="0"/>
    </xf>
    <xf numFmtId="0" fontId="5" fillId="2" borderId="0" xfId="7" applyFill="1" applyAlignment="1" applyProtection="1">
      <alignment wrapText="1"/>
      <protection locked="0"/>
    </xf>
    <xf numFmtId="164" fontId="15" fillId="2" borderId="78" xfId="3" applyFont="1" applyFill="1" applyBorder="1" applyAlignment="1" applyProtection="1">
      <alignment vertical="center"/>
    </xf>
    <xf numFmtId="164" fontId="15" fillId="2" borderId="79" xfId="3" applyFont="1" applyFill="1" applyBorder="1" applyAlignment="1" applyProtection="1">
      <alignment vertical="center"/>
    </xf>
    <xf numFmtId="164" fontId="15" fillId="2" borderId="80" xfId="3" applyFont="1" applyFill="1" applyBorder="1" applyAlignment="1" applyProtection="1">
      <alignment vertical="center"/>
    </xf>
    <xf numFmtId="164" fontId="15" fillId="2" borderId="81" xfId="3" applyFont="1" applyFill="1" applyBorder="1" applyAlignment="1" applyProtection="1">
      <alignment vertical="center"/>
    </xf>
    <xf numFmtId="164" fontId="16" fillId="2" borderId="82" xfId="3" applyFont="1" applyFill="1" applyBorder="1" applyAlignment="1" applyProtection="1">
      <alignment vertical="center"/>
    </xf>
    <xf numFmtId="171" fontId="24" fillId="0" borderId="17" xfId="1" applyNumberFormat="1" applyFont="1" applyFill="1" applyBorder="1" applyProtection="1"/>
    <xf numFmtId="10" fontId="33" fillId="2" borderId="0" xfId="8" applyNumberFormat="1" applyFont="1" applyFill="1" applyBorder="1" applyProtection="1"/>
    <xf numFmtId="0" fontId="22" fillId="2" borderId="0" xfId="7" applyFont="1" applyFill="1" applyAlignment="1">
      <alignment horizontal="left" vertical="top" wrapText="1"/>
    </xf>
    <xf numFmtId="0" fontId="25" fillId="2" borderId="58" xfId="7" applyFont="1" applyFill="1" applyBorder="1" applyAlignment="1">
      <alignment horizontal="center" vertical="center" wrapText="1"/>
    </xf>
    <xf numFmtId="0" fontId="25" fillId="2" borderId="1" xfId="7" applyFont="1" applyFill="1" applyBorder="1" applyAlignment="1">
      <alignment horizontal="center" vertical="center" wrapText="1"/>
    </xf>
    <xf numFmtId="0" fontId="23" fillId="0" borderId="58" xfId="6" applyFont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26" fillId="2" borderId="58" xfId="6" applyFont="1" applyFill="1" applyBorder="1" applyAlignment="1">
      <alignment horizontal="center" vertical="center" wrapText="1"/>
    </xf>
    <xf numFmtId="0" fontId="26" fillId="2" borderId="1" xfId="6" applyFont="1" applyFill="1" applyBorder="1" applyAlignment="1">
      <alignment horizontal="center" vertical="center" wrapText="1"/>
    </xf>
    <xf numFmtId="0" fontId="23" fillId="0" borderId="59" xfId="6" applyFont="1" applyBorder="1" applyAlignment="1">
      <alignment horizontal="center" vertical="center" wrapText="1"/>
    </xf>
    <xf numFmtId="0" fontId="23" fillId="0" borderId="60" xfId="6" applyFont="1" applyBorder="1" applyAlignment="1">
      <alignment horizontal="center" vertical="center" wrapText="1"/>
    </xf>
    <xf numFmtId="0" fontId="5" fillId="2" borderId="0" xfId="7" applyFill="1" applyAlignment="1">
      <alignment horizontal="left" wrapText="1"/>
    </xf>
    <xf numFmtId="0" fontId="5" fillId="2" borderId="0" xfId="7" applyFill="1" applyAlignment="1">
      <alignment horizontal="left" vertical="center" wrapText="1"/>
    </xf>
    <xf numFmtId="0" fontId="5" fillId="2" borderId="0" xfId="7" applyFill="1" applyAlignment="1" applyProtection="1">
      <alignment horizontal="left" wrapText="1"/>
      <protection locked="0"/>
    </xf>
    <xf numFmtId="17" fontId="14" fillId="4" borderId="3" xfId="7" applyNumberFormat="1" applyFont="1" applyFill="1" applyBorder="1" applyAlignment="1">
      <alignment horizontal="center" vertical="center"/>
    </xf>
    <xf numFmtId="17" fontId="14" fillId="4" borderId="8" xfId="7" applyNumberFormat="1" applyFont="1" applyFill="1" applyBorder="1" applyAlignment="1">
      <alignment horizontal="center" vertical="center"/>
    </xf>
    <xf numFmtId="17" fontId="14" fillId="4" borderId="20" xfId="7" applyNumberFormat="1" applyFont="1" applyFill="1" applyBorder="1" applyAlignment="1">
      <alignment horizontal="center" vertical="center"/>
    </xf>
    <xf numFmtId="168" fontId="13" fillId="2" borderId="0" xfId="6" applyNumberFormat="1" applyFont="1" applyFill="1" applyAlignment="1">
      <alignment horizontal="center" vertical="center"/>
    </xf>
    <xf numFmtId="17" fontId="14" fillId="4" borderId="62" xfId="7" applyNumberFormat="1" applyFont="1" applyFill="1" applyBorder="1" applyAlignment="1">
      <alignment horizontal="center" vertical="center"/>
    </xf>
    <xf numFmtId="17" fontId="14" fillId="4" borderId="63" xfId="7" applyNumberFormat="1" applyFont="1" applyFill="1" applyBorder="1" applyAlignment="1">
      <alignment horizontal="center" vertical="center"/>
    </xf>
    <xf numFmtId="17" fontId="14" fillId="4" borderId="64" xfId="7" applyNumberFormat="1" applyFont="1" applyFill="1" applyBorder="1" applyAlignment="1">
      <alignment horizontal="center" vertical="center"/>
    </xf>
    <xf numFmtId="170" fontId="4" fillId="0" borderId="57" xfId="1" applyNumberFormat="1" applyFont="1" applyFill="1" applyBorder="1" applyAlignment="1" applyProtection="1">
      <alignment horizontal="center" vertical="center"/>
    </xf>
    <xf numFmtId="170" fontId="4" fillId="0" borderId="61" xfId="1" applyNumberFormat="1" applyFont="1" applyFill="1" applyBorder="1" applyAlignment="1" applyProtection="1">
      <alignment horizontal="center" vertical="center"/>
    </xf>
    <xf numFmtId="17" fontId="14" fillId="3" borderId="8" xfId="7" applyNumberFormat="1" applyFont="1" applyFill="1" applyBorder="1" applyAlignment="1">
      <alignment horizontal="center" vertical="center"/>
    </xf>
    <xf numFmtId="17" fontId="14" fillId="3" borderId="20" xfId="7" applyNumberFormat="1" applyFont="1" applyFill="1" applyBorder="1" applyAlignment="1">
      <alignment horizontal="center" vertical="center"/>
    </xf>
    <xf numFmtId="0" fontId="9" fillId="2" borderId="0" xfId="3" applyNumberFormat="1" applyFont="1" applyFill="1" applyBorder="1" applyAlignment="1" applyProtection="1">
      <alignment horizontal="left" vertical="center"/>
    </xf>
    <xf numFmtId="17" fontId="14" fillId="3" borderId="65" xfId="7" applyNumberFormat="1" applyFont="1" applyFill="1" applyBorder="1" applyAlignment="1">
      <alignment horizontal="center" vertical="center"/>
    </xf>
    <xf numFmtId="0" fontId="36" fillId="2" borderId="0" xfId="3" applyNumberFormat="1" applyFont="1" applyFill="1" applyBorder="1" applyAlignment="1" applyProtection="1">
      <alignment horizontal="left" vertical="center"/>
    </xf>
    <xf numFmtId="170" fontId="4" fillId="0" borderId="77" xfId="1" applyNumberFormat="1" applyFont="1" applyFill="1" applyBorder="1" applyAlignment="1" applyProtection="1">
      <alignment horizontal="center" vertical="center"/>
    </xf>
    <xf numFmtId="1" fontId="9" fillId="2" borderId="0" xfId="3" applyNumberFormat="1" applyFont="1" applyFill="1" applyBorder="1" applyAlignment="1" applyProtection="1">
      <alignment horizontal="left" vertical="center"/>
    </xf>
    <xf numFmtId="170" fontId="2" fillId="0" borderId="61" xfId="1" applyNumberFormat="1" applyFont="1" applyFill="1" applyBorder="1" applyAlignment="1" applyProtection="1">
      <alignment horizontal="center" vertical="center"/>
    </xf>
    <xf numFmtId="168" fontId="13" fillId="2" borderId="83" xfId="6" applyNumberFormat="1" applyFont="1" applyFill="1" applyBorder="1" applyAlignment="1">
      <alignment horizontal="center" vertical="center"/>
    </xf>
    <xf numFmtId="173" fontId="4" fillId="0" borderId="57" xfId="1" applyNumberFormat="1" applyFont="1" applyFill="1" applyBorder="1" applyAlignment="1" applyProtection="1">
      <alignment horizontal="center" vertical="center"/>
    </xf>
    <xf numFmtId="173" fontId="4" fillId="0" borderId="61" xfId="1" applyNumberFormat="1" applyFont="1" applyFill="1" applyBorder="1" applyAlignment="1" applyProtection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_DEMANDA COMERCIAL MR(2008-2009)" xfId="3" xr:uid="{00000000-0005-0000-0000-000002000000}"/>
    <cellStyle name="Millares_PLIEGOS_GR-07-006" xfId="4" xr:uid="{00000000-0005-0000-0000-000003000000}"/>
    <cellStyle name="Normal" xfId="0" builtinId="0"/>
    <cellStyle name="Normal 2" xfId="5" xr:uid="{00000000-0005-0000-0000-000005000000}"/>
    <cellStyle name="Normal 3" xfId="9" xr:uid="{4890F05C-479B-4497-A3E0-8A924ACF3AF3}"/>
    <cellStyle name="Normal 8" xfId="10" xr:uid="{E7876C37-5F0A-4F99-A887-8CE877183F41}"/>
    <cellStyle name="Normal_ENE99" xfId="6" xr:uid="{00000000-0005-0000-0000-000006000000}"/>
    <cellStyle name="Normal_GC00-001" xfId="7" xr:uid="{00000000-0005-0000-0000-000007000000}"/>
    <cellStyle name="Porcentaje" xfId="8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11826</xdr:rowOff>
    </xdr:to>
    <xdr:sp macro="" textlink="">
      <xdr:nvSpPr>
        <xdr:cNvPr id="13378" name="Text Box 2">
          <a:extLst>
            <a:ext uri="{FF2B5EF4-FFF2-40B4-BE49-F238E27FC236}">
              <a16:creationId xmlns:a16="http://schemas.microsoft.com/office/drawing/2014/main" id="{00000000-0008-0000-0100-000042340000}"/>
            </a:ext>
          </a:extLst>
        </xdr:cNvPr>
        <xdr:cNvSpPr txBox="1">
          <a:spLocks noChangeArrowheads="1"/>
        </xdr:cNvSpPr>
      </xdr:nvSpPr>
      <xdr:spPr bwMode="auto">
        <a:xfrm>
          <a:off x="847725" y="3552825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11826</xdr:rowOff>
    </xdr:to>
    <xdr:sp macro="" textlink="">
      <xdr:nvSpPr>
        <xdr:cNvPr id="13379" name="Text Box 15">
          <a:extLst>
            <a:ext uri="{FF2B5EF4-FFF2-40B4-BE49-F238E27FC236}">
              <a16:creationId xmlns:a16="http://schemas.microsoft.com/office/drawing/2014/main" id="{00000000-0008-0000-0100-000043340000}"/>
            </a:ext>
          </a:extLst>
        </xdr:cNvPr>
        <xdr:cNvSpPr txBox="1">
          <a:spLocks noChangeArrowheads="1"/>
        </xdr:cNvSpPr>
      </xdr:nvSpPr>
      <xdr:spPr bwMode="auto">
        <a:xfrm>
          <a:off x="847725" y="4324350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9C27009-9238-4CCD-B07A-89532C1707C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FF0681-0C4E-4FCB-A024-2D3452013A5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6AF063-7BC5-46BC-8D26-39BF44D0867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4A97508-6D5A-4EB0-94D2-95E1CCD3F5E6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ADE4740-B79A-4CB4-9AF9-AEEA4A9677B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84E794-1B17-4702-B56A-7C7CA4E36A19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5C1E1D5-8F6B-46BF-9094-CEC635CB8765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6250BE83-37CD-48CC-86AB-13D62D0B0870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14380" name="Text Box 2">
          <a:extLst>
            <a:ext uri="{FF2B5EF4-FFF2-40B4-BE49-F238E27FC236}">
              <a16:creationId xmlns:a16="http://schemas.microsoft.com/office/drawing/2014/main" id="{00000000-0008-0000-0200-00002C380000}"/>
            </a:ext>
          </a:extLst>
        </xdr:cNvPr>
        <xdr:cNvSpPr txBox="1">
          <a:spLocks noChangeArrowheads="1"/>
        </xdr:cNvSpPr>
      </xdr:nvSpPr>
      <xdr:spPr bwMode="auto">
        <a:xfrm>
          <a:off x="847725" y="3552825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47725" y="3590925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1D47C9C-CB3E-4002-A51B-325D20F97802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1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548A4CAE-7709-4EE5-8CA4-89AA9D059BD7}"/>
            </a:ext>
          </a:extLst>
        </xdr:cNvPr>
        <xdr:cNvSpPr txBox="1">
          <a:spLocks noChangeArrowheads="1"/>
        </xdr:cNvSpPr>
      </xdr:nvSpPr>
      <xdr:spPr bwMode="auto">
        <a:xfrm>
          <a:off x="847725" y="4371975"/>
          <a:ext cx="85725" cy="21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D86B528-661A-4464-8E2F-CA385442211F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5A8ACAC-2504-44B0-A276-E996FA29E836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51119B8-A33D-4F10-ACCF-FBA4BBD854F2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20F006-0D7E-4E9B-B3C4-5E91DDEDE0B4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65B927C-3C92-4724-AAC3-5A0C7B597988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BC849A6-F36F-4035-82FA-CFF9BE9F1815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85FC32B-B9BE-49D5-A489-3BB05B9378B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6DF8B5-A77B-44BD-9A8A-E9F13B1A4A9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8650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F59E6E9-7769-4B01-AC6E-D901BD6F88E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8652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A1DBD604-FC89-435A-AEDB-33B39EE9869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3874C43-3794-4C70-BF3A-1365FFD238E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77AC613-5003-4AFC-AC0B-A8BD642D559F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D5E089F-5F82-4A9A-9E7E-025696E2FED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E50F76C5-CD1F-4AD9-85AC-82ED7D2C4A7D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0CF8FCE-C5B3-47A9-9385-C345F7290DD3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5092A88-BEBA-416F-B586-EFD94716F3F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821801C-87CC-43F4-9F24-77527755EACD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31750</xdr:rowOff>
    </xdr:from>
    <xdr:to>
      <xdr:col>1</xdr:col>
      <xdr:colOff>381000</xdr:colOff>
      <xdr:row>22</xdr:row>
      <xdr:rowOff>43577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B40470C4-3646-4B91-A784-637432A126CD}"/>
            </a:ext>
          </a:extLst>
        </xdr:cNvPr>
        <xdr:cNvSpPr txBox="1">
          <a:spLocks noChangeArrowheads="1"/>
        </xdr:cNvSpPr>
      </xdr:nvSpPr>
      <xdr:spPr bwMode="auto">
        <a:xfrm>
          <a:off x="845608" y="4339167"/>
          <a:ext cx="85725" cy="212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FEAABE6-5F01-4533-821E-2D0B26FE973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579C38-430C-46C3-B8D1-A85AD084C7D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9E976BB-79D4-4AD8-8E98-E69B211AF78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3F289EA-6311-46F1-9CDF-1CF05E013C2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MANDAS/demanda%20contratada%20%202036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MANDAS/demanda%20contratada%20%202037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MANDAS/demanda%20contratada%20%202038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MANDAS/demanda%20contratada%20%202039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6"/>
      <sheetName val="EContr 2036_M"/>
      <sheetName val="EContr 2036_H"/>
      <sheetName val="Demanda Total 2036_H"/>
      <sheetName val="Hoja1"/>
      <sheetName val="Demanda 2036_H"/>
      <sheetName val="Faltante 2036_H"/>
      <sheetName val="Faltante 2036_HReal"/>
      <sheetName val="Curva demanda 2036"/>
      <sheetName val="Curva faltante real 20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40798.000311451658</v>
          </cell>
        </row>
        <row r="52">
          <cell r="AH52">
            <v>37718.429291762011</v>
          </cell>
        </row>
        <row r="53">
          <cell r="AH53">
            <v>39688.481348093745</v>
          </cell>
        </row>
        <row r="54">
          <cell r="AH54">
            <v>39798.795226615715</v>
          </cell>
        </row>
        <row r="55">
          <cell r="AH55">
            <v>40715.076478301045</v>
          </cell>
        </row>
        <row r="56">
          <cell r="AH56">
            <v>40977.796203423692</v>
          </cell>
        </row>
        <row r="57">
          <cell r="AH57">
            <v>38540.176501241454</v>
          </cell>
        </row>
        <row r="58">
          <cell r="AH58">
            <v>39858.477881190418</v>
          </cell>
        </row>
        <row r="59">
          <cell r="AH59">
            <v>37787.907726149453</v>
          </cell>
        </row>
        <row r="60">
          <cell r="AH60">
            <v>40361.705342237001</v>
          </cell>
        </row>
        <row r="61">
          <cell r="AH61">
            <v>40768.832808126797</v>
          </cell>
        </row>
        <row r="62">
          <cell r="AH62">
            <v>40109.673710848991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7"/>
      <sheetName val="EContr 2037_M"/>
      <sheetName val="EContr 2037_H"/>
      <sheetName val="Demanda Total 2037_H"/>
      <sheetName val="Hoja1"/>
      <sheetName val="Demanda 2037_H"/>
      <sheetName val="Faltante 2037_H"/>
      <sheetName val="Faltante 2037_HReal"/>
      <sheetName val="Curva demanda 2037"/>
      <sheetName val="Curva faltante real 20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26583.68392381223</v>
          </cell>
        </row>
        <row r="52">
          <cell r="AH52">
            <v>29624.882826464589</v>
          </cell>
        </row>
        <row r="53">
          <cell r="AH53">
            <v>30164.345583593906</v>
          </cell>
        </row>
        <row r="54">
          <cell r="AH54">
            <v>29301.154652693673</v>
          </cell>
        </row>
        <row r="55">
          <cell r="AH55">
            <v>30460.719170849661</v>
          </cell>
        </row>
        <row r="56">
          <cell r="AH56">
            <v>28456.521095932883</v>
          </cell>
        </row>
        <row r="57">
          <cell r="AH57">
            <v>29089.310097095597</v>
          </cell>
        </row>
        <row r="58">
          <cell r="AH58">
            <v>30083.932509017905</v>
          </cell>
        </row>
        <row r="59">
          <cell r="AH59">
            <v>30669.590605757185</v>
          </cell>
        </row>
        <row r="60">
          <cell r="AH60">
            <v>31082.696042457155</v>
          </cell>
        </row>
        <row r="61">
          <cell r="AH61">
            <v>31033.627996467152</v>
          </cell>
        </row>
        <row r="62">
          <cell r="AH62">
            <v>30197.831259699036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8"/>
      <sheetName val="EContr 2038_M"/>
      <sheetName val="EContr 2038_H"/>
      <sheetName val="Demanda Total 2038_H"/>
      <sheetName val="Hoja1"/>
      <sheetName val="Demanda 2038_H"/>
      <sheetName val="Faltante 2038_H"/>
      <sheetName val="Faltante 2038_HReal"/>
      <sheetName val="Curva demanda 2038"/>
      <sheetName val="Curva faltante real 20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49847.222092228942</v>
          </cell>
        </row>
        <row r="52">
          <cell r="AH52">
            <v>49354.635740985053</v>
          </cell>
        </row>
        <row r="53">
          <cell r="AH53">
            <v>49897.219846825807</v>
          </cell>
        </row>
        <row r="54">
          <cell r="AH54">
            <v>49940.567633626386</v>
          </cell>
        </row>
        <row r="55">
          <cell r="AH55">
            <v>51898.323454357022</v>
          </cell>
        </row>
        <row r="56">
          <cell r="AH56">
            <v>49106.818352247195</v>
          </cell>
        </row>
        <row r="57">
          <cell r="AH57">
            <v>50694.513331485774</v>
          </cell>
        </row>
        <row r="58">
          <cell r="AH58">
            <v>51286.817113200399</v>
          </cell>
        </row>
        <row r="59">
          <cell r="AH59">
            <v>51155.964214817388</v>
          </cell>
        </row>
        <row r="60">
          <cell r="AH60">
            <v>52561.990495796817</v>
          </cell>
        </row>
        <row r="61">
          <cell r="AH61">
            <v>51908.870469591122</v>
          </cell>
        </row>
        <row r="62">
          <cell r="AH62">
            <v>52465.657452354739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9"/>
      <sheetName val="EContr 2039_M"/>
      <sheetName val="EContr 2039_H"/>
      <sheetName val="Demanda Total 2039_H"/>
      <sheetName val="Hoja1"/>
      <sheetName val="Demanda 2039_H"/>
      <sheetName val="Faltante 2039_H"/>
      <sheetName val="Faltante 2039_HReal"/>
      <sheetName val="Curva demanda 2039"/>
      <sheetName val="Curva faltante real 20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38622.084080379544</v>
          </cell>
        </row>
        <row r="52">
          <cell r="AH52">
            <v>38583.493186205225</v>
          </cell>
        </row>
        <row r="53">
          <cell r="AH53">
            <v>40446.083050316898</v>
          </cell>
        </row>
        <row r="54">
          <cell r="AH54">
            <v>38524.274079310489</v>
          </cell>
        </row>
        <row r="55">
          <cell r="AH55">
            <v>39471.20051462789</v>
          </cell>
        </row>
        <row r="56">
          <cell r="AH56">
            <v>37913.387557465532</v>
          </cell>
        </row>
        <row r="57">
          <cell r="AH57">
            <v>39099.83497445711</v>
          </cell>
        </row>
        <row r="58">
          <cell r="AH58">
            <v>39664.686461911049</v>
          </cell>
        </row>
        <row r="59">
          <cell r="AH59">
            <v>39440.729900832688</v>
          </cell>
        </row>
        <row r="60">
          <cell r="AH60">
            <v>40636.88103924576</v>
          </cell>
        </row>
        <row r="61">
          <cell r="AH61">
            <v>39482.344125222218</v>
          </cell>
        </row>
        <row r="62">
          <cell r="AH62">
            <v>39626.05664514911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514114">
    <tabColor rgb="FF00B050"/>
    <pageSetUpPr fitToPage="1"/>
  </sheetPr>
  <dimension ref="A1:H47"/>
  <sheetViews>
    <sheetView showGridLines="0" zoomScale="70" zoomScaleNormal="70" zoomScaleSheetLayoutView="100" workbookViewId="0">
      <selection activeCell="B6" sqref="B6"/>
    </sheetView>
  </sheetViews>
  <sheetFormatPr baseColWidth="10" defaultColWidth="0" defaultRowHeight="13" x14ac:dyDescent="0.3"/>
  <cols>
    <col min="1" max="1" width="5.26953125" style="32" customWidth="1"/>
    <col min="2" max="2" width="31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1" t="s">
        <v>91</v>
      </c>
      <c r="C2" s="181"/>
      <c r="D2" s="181"/>
      <c r="E2" s="181"/>
      <c r="F2" s="181"/>
      <c r="G2" s="181"/>
      <c r="H2" s="181"/>
    </row>
    <row r="3" spans="1:8" ht="16.5" customHeight="1" x14ac:dyDescent="0.3">
      <c r="B3" s="181"/>
      <c r="C3" s="181"/>
      <c r="D3" s="181"/>
      <c r="E3" s="181"/>
      <c r="F3" s="181"/>
      <c r="G3" s="181"/>
      <c r="H3" s="181"/>
    </row>
    <row r="4" spans="1:8" hidden="1" x14ac:dyDescent="0.3">
      <c r="B4" s="181"/>
      <c r="C4" s="181"/>
      <c r="D4" s="181"/>
      <c r="E4" s="181"/>
      <c r="F4" s="181"/>
      <c r="G4" s="181"/>
      <c r="H4" s="181"/>
    </row>
    <row r="5" spans="1:8" ht="16.5" x14ac:dyDescent="0.35">
      <c r="B5" s="45" t="s">
        <v>55</v>
      </c>
      <c r="C5" s="155"/>
      <c r="D5" s="46"/>
    </row>
    <row r="6" spans="1:8" ht="16.5" x14ac:dyDescent="0.35">
      <c r="B6" s="45" t="s">
        <v>56</v>
      </c>
      <c r="C6" s="47" t="s">
        <v>90</v>
      </c>
      <c r="D6" s="48"/>
    </row>
    <row r="7" spans="1:8" ht="16.5" x14ac:dyDescent="0.35">
      <c r="B7" s="45" t="s">
        <v>57</v>
      </c>
      <c r="C7" s="34"/>
      <c r="D7" s="49"/>
    </row>
    <row r="8" spans="1:8" ht="16.5" x14ac:dyDescent="0.35">
      <c r="B8" s="45" t="s">
        <v>59</v>
      </c>
      <c r="C8" s="34"/>
      <c r="D8" s="49"/>
    </row>
    <row r="9" spans="1:8" ht="16.5" x14ac:dyDescent="0.35">
      <c r="B9" s="45" t="s">
        <v>29</v>
      </c>
      <c r="C9" s="41" t="s">
        <v>30</v>
      </c>
      <c r="D9" s="49"/>
    </row>
    <row r="10" spans="1:8" ht="16.5" x14ac:dyDescent="0.35">
      <c r="B10" s="50" t="s">
        <v>67</v>
      </c>
      <c r="C10" s="47">
        <v>44197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6" t="e">
        <f>CONCATENATE("AÑO ",#REF!)</f>
        <v>#REF!</v>
      </c>
      <c r="C13" s="188" t="s">
        <v>71</v>
      </c>
      <c r="D13" s="184" t="s">
        <v>64</v>
      </c>
      <c r="E13" s="188" t="s">
        <v>70</v>
      </c>
      <c r="F13" s="182" t="s">
        <v>65</v>
      </c>
    </row>
    <row r="14" spans="1:8" ht="51" customHeight="1" x14ac:dyDescent="0.3">
      <c r="A14" s="54"/>
      <c r="B14" s="187"/>
      <c r="C14" s="189"/>
      <c r="D14" s="185"/>
      <c r="E14" s="189"/>
      <c r="F14" s="183"/>
    </row>
    <row r="15" spans="1:8" ht="15" x14ac:dyDescent="0.3">
      <c r="A15" s="54"/>
      <c r="B15" s="55" t="s">
        <v>31</v>
      </c>
      <c r="C15" s="42">
        <v>0</v>
      </c>
      <c r="D15" s="56">
        <v>1</v>
      </c>
      <c r="E15" s="42">
        <v>131225.01034613952</v>
      </c>
      <c r="F15" s="40"/>
    </row>
    <row r="16" spans="1:8" ht="15" x14ac:dyDescent="0.3">
      <c r="A16" s="54"/>
      <c r="B16" s="55" t="s">
        <v>39</v>
      </c>
      <c r="C16" s="42">
        <v>0</v>
      </c>
      <c r="D16" s="56">
        <v>1</v>
      </c>
      <c r="E16" s="42">
        <v>215209.32467248003</v>
      </c>
      <c r="F16" s="40"/>
    </row>
    <row r="17" spans="1:8" ht="15" x14ac:dyDescent="0.3">
      <c r="A17" s="54"/>
      <c r="B17" s="55" t="s">
        <v>40</v>
      </c>
      <c r="C17" s="42">
        <v>0</v>
      </c>
      <c r="D17" s="56">
        <v>1</v>
      </c>
      <c r="E17" s="42">
        <v>210481.13392162236</v>
      </c>
      <c r="F17" s="40"/>
    </row>
    <row r="18" spans="1:8" ht="15" x14ac:dyDescent="0.3">
      <c r="A18" s="54"/>
      <c r="B18" s="55" t="s">
        <v>41</v>
      </c>
      <c r="C18" s="42">
        <v>0</v>
      </c>
      <c r="D18" s="56">
        <v>1</v>
      </c>
      <c r="E18" s="42">
        <v>169357.93070678459</v>
      </c>
      <c r="F18" s="40"/>
    </row>
    <row r="19" spans="1:8" ht="15" x14ac:dyDescent="0.3">
      <c r="A19" s="54"/>
      <c r="B19" s="55" t="s">
        <v>42</v>
      </c>
      <c r="C19" s="42">
        <v>0</v>
      </c>
      <c r="D19" s="56">
        <v>1</v>
      </c>
      <c r="E19" s="42">
        <v>72431.057055157959</v>
      </c>
      <c r="F19" s="40"/>
    </row>
    <row r="20" spans="1:8" ht="15" x14ac:dyDescent="0.3">
      <c r="A20" s="57"/>
      <c r="B20" s="55" t="s">
        <v>43</v>
      </c>
      <c r="C20" s="42">
        <v>0</v>
      </c>
      <c r="D20" s="56">
        <v>1</v>
      </c>
      <c r="E20" s="42">
        <v>44202.24513952023</v>
      </c>
      <c r="F20" s="40"/>
    </row>
    <row r="21" spans="1:8" ht="15" x14ac:dyDescent="0.3">
      <c r="A21" s="57"/>
      <c r="B21" s="55" t="s">
        <v>45</v>
      </c>
      <c r="C21" s="42">
        <v>0</v>
      </c>
      <c r="D21" s="56">
        <v>1</v>
      </c>
      <c r="E21" s="42">
        <v>43037.807803259457</v>
      </c>
      <c r="F21" s="40"/>
    </row>
    <row r="22" spans="1:8" ht="15" x14ac:dyDescent="0.3">
      <c r="A22" s="57"/>
      <c r="B22" s="55" t="s">
        <v>46</v>
      </c>
      <c r="C22" s="42">
        <v>0</v>
      </c>
      <c r="D22" s="56">
        <v>1</v>
      </c>
      <c r="E22" s="42">
        <v>32365.274423918032</v>
      </c>
      <c r="F22" s="40"/>
    </row>
    <row r="23" spans="1:8" ht="15" x14ac:dyDescent="0.3">
      <c r="A23" s="57"/>
      <c r="B23" s="55" t="s">
        <v>47</v>
      </c>
      <c r="C23" s="42">
        <v>0</v>
      </c>
      <c r="D23" s="56">
        <v>1</v>
      </c>
      <c r="E23" s="42">
        <v>43819.321670858648</v>
      </c>
      <c r="F23" s="40"/>
    </row>
    <row r="24" spans="1:8" ht="15" x14ac:dyDescent="0.3">
      <c r="A24" s="57"/>
      <c r="B24" s="55" t="s">
        <v>48</v>
      </c>
      <c r="C24" s="42">
        <v>0</v>
      </c>
      <c r="D24" s="56">
        <v>1</v>
      </c>
      <c r="E24" s="42">
        <v>60140.4424447657</v>
      </c>
      <c r="F24" s="40"/>
    </row>
    <row r="25" spans="1:8" ht="15" x14ac:dyDescent="0.3">
      <c r="A25" s="57"/>
      <c r="B25" s="55" t="s">
        <v>49</v>
      </c>
      <c r="C25" s="42">
        <v>0</v>
      </c>
      <c r="D25" s="56">
        <v>1</v>
      </c>
      <c r="E25" s="42">
        <v>98373.273569908284</v>
      </c>
      <c r="F25" s="40"/>
    </row>
    <row r="26" spans="1:8" ht="15" x14ac:dyDescent="0.3">
      <c r="A26" s="57"/>
      <c r="B26" s="55" t="s">
        <v>50</v>
      </c>
      <c r="C26" s="42">
        <v>0</v>
      </c>
      <c r="D26" s="56">
        <v>1</v>
      </c>
      <c r="E26" s="42">
        <v>165247.48203956545</v>
      </c>
      <c r="F26" s="40"/>
    </row>
    <row r="27" spans="1:8" ht="14" x14ac:dyDescent="0.3">
      <c r="B27" s="58" t="s">
        <v>34</v>
      </c>
      <c r="C27" s="59">
        <f>SUM(C15:C26)</f>
        <v>0</v>
      </c>
      <c r="D27" s="60"/>
      <c r="E27" s="61">
        <f>SUM(E15:E26)</f>
        <v>1285890.3037939803</v>
      </c>
      <c r="F27" s="62"/>
    </row>
    <row r="28" spans="1:8" ht="14" x14ac:dyDescent="0.3">
      <c r="B28" s="63"/>
      <c r="C28" s="64"/>
      <c r="D28" s="65"/>
      <c r="E28" s="64"/>
      <c r="F28" s="66"/>
    </row>
    <row r="29" spans="1:8" ht="14" x14ac:dyDescent="0.3">
      <c r="B29" s="68"/>
      <c r="C29" s="69"/>
      <c r="D29" s="70"/>
      <c r="E29" s="71"/>
      <c r="F29" s="71"/>
      <c r="G29" s="72"/>
    </row>
    <row r="30" spans="1:8" x14ac:dyDescent="0.3">
      <c r="B30" s="73" t="s">
        <v>0</v>
      </c>
      <c r="C30" s="74"/>
      <c r="D30" s="75"/>
      <c r="E30" s="74"/>
      <c r="F30" s="74"/>
      <c r="G30" s="74"/>
      <c r="H30" s="74"/>
    </row>
    <row r="31" spans="1:8" x14ac:dyDescent="0.3">
      <c r="B31" s="74" t="s">
        <v>62</v>
      </c>
      <c r="C31" s="74"/>
      <c r="D31" s="75"/>
      <c r="E31" s="74"/>
      <c r="F31" s="74"/>
      <c r="G31" s="74"/>
      <c r="H31" s="74"/>
    </row>
    <row r="32" spans="1:8" ht="12.75" customHeight="1" x14ac:dyDescent="0.3">
      <c r="B32" s="74" t="s">
        <v>72</v>
      </c>
      <c r="C32" s="74"/>
      <c r="D32" s="75"/>
      <c r="E32" s="74"/>
      <c r="F32" s="74"/>
      <c r="G32" s="74"/>
      <c r="H32" s="74"/>
    </row>
    <row r="33" spans="2:8" x14ac:dyDescent="0.3">
      <c r="B33" s="74" t="s">
        <v>66</v>
      </c>
      <c r="C33" s="74"/>
      <c r="D33" s="75"/>
      <c r="E33" s="74"/>
      <c r="F33" s="74"/>
      <c r="G33" s="74"/>
      <c r="H33" s="74"/>
    </row>
    <row r="34" spans="2:8" x14ac:dyDescent="0.3">
      <c r="B34" s="32" t="s">
        <v>63</v>
      </c>
    </row>
    <row r="35" spans="2:8" s="33" customFormat="1" ht="13.5" customHeight="1" x14ac:dyDescent="0.3">
      <c r="B35" s="166" t="s">
        <v>74</v>
      </c>
      <c r="D35" s="35"/>
    </row>
    <row r="36" spans="2:8" s="33" customFormat="1" ht="13.5" customHeight="1" x14ac:dyDescent="0.3">
      <c r="B36" s="166" t="s">
        <v>73</v>
      </c>
      <c r="D36" s="35"/>
    </row>
    <row r="37" spans="2:8" s="33" customFormat="1" ht="13.5" customHeight="1" x14ac:dyDescent="0.3">
      <c r="B37" s="167" t="s">
        <v>77</v>
      </c>
      <c r="D37" s="35"/>
    </row>
    <row r="38" spans="2:8" s="33" customFormat="1" ht="13.5" customHeight="1" x14ac:dyDescent="0.3">
      <c r="B38" s="33" t="s">
        <v>75</v>
      </c>
      <c r="D38" s="35"/>
    </row>
    <row r="39" spans="2:8" s="33" customFormat="1" ht="13.5" customHeight="1" x14ac:dyDescent="0.3">
      <c r="B39" s="32" t="s">
        <v>76</v>
      </c>
      <c r="D39" s="35"/>
    </row>
    <row r="40" spans="2:8" s="33" customFormat="1" ht="13.5" customHeight="1" x14ac:dyDescent="0.3">
      <c r="D40" s="35"/>
    </row>
    <row r="41" spans="2:8" s="33" customFormat="1" ht="3.75" customHeight="1" x14ac:dyDescent="0.3">
      <c r="D41" s="35"/>
    </row>
    <row r="42" spans="2:8" s="33" customFormat="1" ht="3.75" customHeight="1" x14ac:dyDescent="0.3">
      <c r="D42" s="35"/>
    </row>
    <row r="43" spans="2:8" s="33" customFormat="1" ht="3.75" customHeight="1" x14ac:dyDescent="0.3">
      <c r="D43" s="35"/>
    </row>
    <row r="44" spans="2:8" ht="11.25" customHeight="1" x14ac:dyDescent="0.3"/>
    <row r="45" spans="2:8" ht="11.25" customHeight="1" x14ac:dyDescent="0.3"/>
    <row r="46" spans="2:8" ht="7.5" customHeight="1" x14ac:dyDescent="0.3"/>
    <row r="47" spans="2:8" ht="17.25" customHeight="1" x14ac:dyDescent="0.4">
      <c r="B47" s="76" t="s">
        <v>68</v>
      </c>
      <c r="C47" s="77"/>
      <c r="F47" s="78"/>
    </row>
  </sheetData>
  <sheetProtection selectLockedCells="1"/>
  <mergeCells count="6">
    <mergeCell ref="B2:H4"/>
    <mergeCell ref="F13:F14"/>
    <mergeCell ref="D13:D14"/>
    <mergeCell ref="B13:B14"/>
    <mergeCell ref="C13:C14"/>
    <mergeCell ref="E13:E14"/>
  </mergeCells>
  <phoneticPr fontId="3" type="noConversion"/>
  <printOptions horizontalCentered="1" verticalCentered="1"/>
  <pageMargins left="0.75" right="0.27559055118110237" top="1" bottom="1" header="0" footer="0"/>
  <pageSetup scale="70" orientation="portrait" cellComments="asDisplayed" r:id="rId1"/>
  <headerFooter alignWithMargins="0">
    <oddHeader>&amp;R&amp;11 1 de 1&amp;C&amp;"Arial"&amp;8&amp;K000000INTERNAL&amp;1#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C925-721C-4424-B0BF-D19709805BCB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0" sqref="C20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1" t="s">
        <v>107</v>
      </c>
      <c r="C2" s="181"/>
      <c r="D2" s="181"/>
      <c r="E2" s="181"/>
      <c r="F2" s="181"/>
      <c r="G2" s="181"/>
      <c r="H2" s="181"/>
    </row>
    <row r="3" spans="1:8" ht="16.5" customHeight="1" x14ac:dyDescent="0.3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3">
      <c r="B4" s="181"/>
      <c r="C4" s="181"/>
      <c r="D4" s="181"/>
      <c r="E4" s="181"/>
      <c r="F4" s="181"/>
      <c r="G4" s="181"/>
      <c r="H4" s="181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109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84</v>
      </c>
      <c r="D9" s="49"/>
    </row>
    <row r="10" spans="1:8" ht="16.5" x14ac:dyDescent="0.35">
      <c r="B10" s="50" t="s">
        <v>67</v>
      </c>
      <c r="C10" s="47" t="s">
        <v>108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6" t="s">
        <v>97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3">
      <c r="A14" s="54"/>
      <c r="B14" s="187"/>
      <c r="C14" s="189"/>
      <c r="D14" s="185"/>
      <c r="E14" s="189"/>
      <c r="F14" s="183"/>
    </row>
    <row r="15" spans="1:8" ht="15" x14ac:dyDescent="0.3">
      <c r="A15" s="54"/>
      <c r="B15" s="55" t="s">
        <v>31</v>
      </c>
      <c r="C15" s="42">
        <f>'[2]Curva faltante real 2037'!$AH51*1000</f>
        <v>26583683.923812229</v>
      </c>
      <c r="D15" s="56">
        <v>1</v>
      </c>
      <c r="E15" s="168">
        <f>+C15</f>
        <v>26583683.923812229</v>
      </c>
      <c r="F15" s="40"/>
    </row>
    <row r="16" spans="1:8" ht="15" x14ac:dyDescent="0.3">
      <c r="A16" s="54"/>
      <c r="B16" s="55" t="s">
        <v>39</v>
      </c>
      <c r="C16" s="42">
        <f>'[2]Curva faltante real 2037'!$AH52*1000</f>
        <v>29624882.82646459</v>
      </c>
      <c r="D16" s="56">
        <v>1</v>
      </c>
      <c r="E16" s="168">
        <f t="shared" ref="E16:E26" si="0">+C16</f>
        <v>29624882.82646459</v>
      </c>
      <c r="F16" s="40"/>
    </row>
    <row r="17" spans="1:7" ht="15" x14ac:dyDescent="0.3">
      <c r="A17" s="54"/>
      <c r="B17" s="55" t="s">
        <v>40</v>
      </c>
      <c r="C17" s="42">
        <f>'[2]Curva faltante real 2037'!$AH53*1000</f>
        <v>30164345.583593905</v>
      </c>
      <c r="D17" s="56">
        <v>1</v>
      </c>
      <c r="E17" s="168">
        <f t="shared" si="0"/>
        <v>30164345.583593905</v>
      </c>
      <c r="F17" s="40"/>
    </row>
    <row r="18" spans="1:7" ht="15" x14ac:dyDescent="0.3">
      <c r="A18" s="54"/>
      <c r="B18" s="55" t="s">
        <v>41</v>
      </c>
      <c r="C18" s="42">
        <f>'[2]Curva faltante real 2037'!$AH54*1000</f>
        <v>29301154.652693674</v>
      </c>
      <c r="D18" s="56">
        <v>1</v>
      </c>
      <c r="E18" s="168">
        <f t="shared" si="0"/>
        <v>29301154.652693674</v>
      </c>
      <c r="F18" s="40"/>
    </row>
    <row r="19" spans="1:7" ht="15" x14ac:dyDescent="0.3">
      <c r="A19" s="54"/>
      <c r="B19" s="55" t="s">
        <v>42</v>
      </c>
      <c r="C19" s="42">
        <f>'[2]Curva faltante real 2037'!$AH55*1000</f>
        <v>30460719.170849662</v>
      </c>
      <c r="D19" s="56">
        <v>1</v>
      </c>
      <c r="E19" s="168">
        <f t="shared" si="0"/>
        <v>30460719.170849662</v>
      </c>
      <c r="F19" s="40"/>
    </row>
    <row r="20" spans="1:7" ht="15" x14ac:dyDescent="0.3">
      <c r="A20" s="57"/>
      <c r="B20" s="55" t="s">
        <v>43</v>
      </c>
      <c r="C20" s="42">
        <f>'[2]Curva faltante real 2037'!$AH56*1000</f>
        <v>28456521.095932882</v>
      </c>
      <c r="D20" s="56">
        <v>1</v>
      </c>
      <c r="E20" s="168">
        <f t="shared" si="0"/>
        <v>28456521.095932882</v>
      </c>
      <c r="F20" s="40"/>
    </row>
    <row r="21" spans="1:7" ht="15" x14ac:dyDescent="0.3">
      <c r="A21" s="57"/>
      <c r="B21" s="55" t="s">
        <v>45</v>
      </c>
      <c r="C21" s="42">
        <f>'[2]Curva faltante real 2037'!$AH57*1000</f>
        <v>29089310.097095598</v>
      </c>
      <c r="D21" s="56">
        <v>1</v>
      </c>
      <c r="E21" s="168">
        <f t="shared" si="0"/>
        <v>29089310.097095598</v>
      </c>
      <c r="F21" s="40"/>
    </row>
    <row r="22" spans="1:7" ht="15" x14ac:dyDescent="0.3">
      <c r="A22" s="57"/>
      <c r="B22" s="55" t="s">
        <v>46</v>
      </c>
      <c r="C22" s="42">
        <f>'[2]Curva faltante real 2037'!$AH58*1000</f>
        <v>30083932.509017903</v>
      </c>
      <c r="D22" s="56">
        <v>1</v>
      </c>
      <c r="E22" s="168">
        <f t="shared" si="0"/>
        <v>30083932.509017903</v>
      </c>
      <c r="F22" s="40"/>
    </row>
    <row r="23" spans="1:7" ht="15" x14ac:dyDescent="0.3">
      <c r="A23" s="57"/>
      <c r="B23" s="55" t="s">
        <v>47</v>
      </c>
      <c r="C23" s="42">
        <f>'[2]Curva faltante real 2037'!$AH59*1000</f>
        <v>30669590.605757184</v>
      </c>
      <c r="D23" s="56">
        <v>1</v>
      </c>
      <c r="E23" s="168">
        <f t="shared" si="0"/>
        <v>30669590.605757184</v>
      </c>
      <c r="F23" s="40"/>
    </row>
    <row r="24" spans="1:7" ht="15" x14ac:dyDescent="0.3">
      <c r="A24" s="57"/>
      <c r="B24" s="55" t="s">
        <v>48</v>
      </c>
      <c r="C24" s="42">
        <f>'[2]Curva faltante real 2037'!$AH60*1000</f>
        <v>31082696.042457156</v>
      </c>
      <c r="D24" s="56">
        <v>1</v>
      </c>
      <c r="E24" s="168">
        <f t="shared" si="0"/>
        <v>31082696.042457156</v>
      </c>
      <c r="F24" s="40"/>
    </row>
    <row r="25" spans="1:7" ht="15" x14ac:dyDescent="0.3">
      <c r="A25" s="57"/>
      <c r="B25" s="55" t="s">
        <v>49</v>
      </c>
      <c r="C25" s="42">
        <f>'[2]Curva faltante real 2037'!$AH61*1000</f>
        <v>31033627.996467151</v>
      </c>
      <c r="D25" s="56">
        <v>1</v>
      </c>
      <c r="E25" s="168">
        <f t="shared" si="0"/>
        <v>31033627.996467151</v>
      </c>
      <c r="F25" s="40"/>
    </row>
    <row r="26" spans="1:7" ht="15" x14ac:dyDescent="0.3">
      <c r="A26" s="57"/>
      <c r="B26" s="55" t="s">
        <v>50</v>
      </c>
      <c r="C26" s="42">
        <f>'[2]Curva faltante real 2037'!$AH62*1000</f>
        <v>30197831.259699035</v>
      </c>
      <c r="D26" s="56">
        <v>1</v>
      </c>
      <c r="E26" s="168">
        <f t="shared" si="0"/>
        <v>30197831.259699035</v>
      </c>
      <c r="F26" s="40"/>
    </row>
    <row r="27" spans="1:7" ht="14" x14ac:dyDescent="0.3">
      <c r="B27" s="58" t="s">
        <v>34</v>
      </c>
      <c r="C27" s="59">
        <f>SUM(C15:C26)</f>
        <v>356748295.76384097</v>
      </c>
      <c r="D27" s="60"/>
      <c r="E27" s="170">
        <f>SUM(E15:E26)</f>
        <v>356748295.76384097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72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89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2.75" customHeight="1" x14ac:dyDescent="0.3">
      <c r="B35" s="191" t="s">
        <v>98</v>
      </c>
      <c r="C35" s="191"/>
      <c r="D35" s="191"/>
      <c r="E35" s="191"/>
      <c r="F35" s="191"/>
    </row>
    <row r="36" spans="2:6" x14ac:dyDescent="0.3">
      <c r="B36" s="191"/>
      <c r="C36" s="191"/>
      <c r="D36" s="191"/>
      <c r="E36" s="191"/>
      <c r="F36" s="191"/>
    </row>
    <row r="37" spans="2:6" x14ac:dyDescent="0.3">
      <c r="B37" s="191"/>
      <c r="C37" s="191"/>
      <c r="D37" s="191"/>
      <c r="E37" s="191"/>
      <c r="F37" s="191"/>
    </row>
    <row r="38" spans="2:6" x14ac:dyDescent="0.3">
      <c r="B38" s="33" t="s">
        <v>105</v>
      </c>
      <c r="C38" s="33"/>
      <c r="D38" s="35"/>
      <c r="E38" s="33"/>
      <c r="F38" s="33"/>
    </row>
    <row r="39" spans="2:6" x14ac:dyDescent="0.3">
      <c r="B39" s="32" t="s">
        <v>106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1521">
    <tabColor theme="3" tint="0.39997558519241921"/>
    <pageSetUpPr fitToPage="1"/>
  </sheetPr>
  <dimension ref="A1:AG111"/>
  <sheetViews>
    <sheetView showGridLines="0" zoomScaleNormal="100" workbookViewId="0">
      <pane xSplit="4" ySplit="10" topLeftCell="E13" activePane="bottomRight" state="frozen"/>
      <selection activeCell="C27" sqref="C27"/>
      <selection pane="topRight" activeCell="C27" sqref="C27"/>
      <selection pane="bottomLeft" activeCell="C27" sqref="C27"/>
      <selection pane="bottomRight" activeCell="A15" sqref="A15:A18"/>
    </sheetView>
  </sheetViews>
  <sheetFormatPr baseColWidth="10" defaultColWidth="0" defaultRowHeight="12.5" x14ac:dyDescent="0.25"/>
  <cols>
    <col min="1" max="1" width="8.26953125" style="1" customWidth="1"/>
    <col min="2" max="2" width="14.7265625" style="1" customWidth="1"/>
    <col min="3" max="3" width="11.1796875" style="1" customWidth="1"/>
    <col min="4" max="4" width="7.81640625" style="1" customWidth="1"/>
    <col min="5" max="9" width="14.453125" style="1" bestFit="1" customWidth="1"/>
    <col min="10" max="25" width="15.54296875" style="1" bestFit="1" customWidth="1"/>
    <col min="26" max="26" width="18.26953125" style="1" customWidth="1"/>
    <col min="27" max="28" width="15.54296875" style="1" bestFit="1" customWidth="1"/>
    <col min="29" max="29" width="16.81640625" style="1" bestFit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6"/>
      <c r="E2" s="206"/>
      <c r="F2" s="81"/>
    </row>
    <row r="3" spans="1:33" ht="15.5" x14ac:dyDescent="0.25">
      <c r="A3" s="156" t="s">
        <v>56</v>
      </c>
      <c r="B3" s="157"/>
      <c r="C3" s="157"/>
      <c r="D3" s="158" t="str">
        <f>'Formato Resumen 22'!$C$6</f>
        <v>GM-22-003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6"/>
      <c r="D9" s="196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2" t="e">
        <f>+DATE(#REF!,1,1)</f>
        <v>#REF!</v>
      </c>
      <c r="B11" s="200">
        <f>+'Formato Resumen 22'!E15</f>
        <v>0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2"/>
      <c r="B12" s="20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2"/>
      <c r="B13" s="20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3"/>
      <c r="B14" s="20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2" t="e">
        <f>+DATE(#REF!,1+1,1)</f>
        <v>#REF!</v>
      </c>
      <c r="B15" s="200">
        <f>+'Formato Resumen 22'!E16</f>
        <v>0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5" t="e">
        <f>+DATE(#REF!,3,1)</f>
        <v>#REF!</v>
      </c>
      <c r="B19" s="200">
        <f>+'Formato Resumen 22'!E17</f>
        <v>0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2" t="e">
        <f>+DATE(#REF!,4,1)</f>
        <v>#REF!</v>
      </c>
      <c r="B23" s="200">
        <f>+'Formato Resumen 22'!E18</f>
        <v>0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2" t="e">
        <f>+DATE(#REF!,5,1)</f>
        <v>#REF!</v>
      </c>
      <c r="B27" s="200">
        <f>+'Formato Resumen 22'!E19</f>
        <v>0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2" t="e">
        <f>+DATE(#REF!,6,1)</f>
        <v>#REF!</v>
      </c>
      <c r="B31" s="200">
        <f>+'Formato Resumen 22'!E20</f>
        <v>0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2" t="e">
        <f>+DATE(#REF!,7,1)</f>
        <v>#REF!</v>
      </c>
      <c r="B35" s="200">
        <f>+'Formato Resumen 22'!E21</f>
        <v>0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2" t="e">
        <f>+DATE(#REF!,8,1)</f>
        <v>#REF!</v>
      </c>
      <c r="B39" s="200">
        <f>+'Formato Resumen 22'!E22</f>
        <v>0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2" t="e">
        <f>+DATE(#REF!,9,1)</f>
        <v>#REF!</v>
      </c>
      <c r="B43" s="200">
        <f>+'Formato Resumen 22'!E23</f>
        <v>90877367.720107675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2" t="e">
        <f>+DATE(#REF!,10,1)</f>
        <v>#REF!</v>
      </c>
      <c r="B47" s="200">
        <f>+'Formato Resumen 22'!E24</f>
        <v>94573898.211837918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2" t="e">
        <f>+DATE(#REF!,11,1)</f>
        <v>#REF!</v>
      </c>
      <c r="B51" s="200">
        <f>+'Formato Resumen 22'!E25</f>
        <v>98268092.369285017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2" t="e">
        <f>+DATE(#REF!,12,1)</f>
        <v>#REF!</v>
      </c>
      <c r="B55" s="200">
        <f>+'Formato Resumen 22'!E26</f>
        <v>111363678.51476444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4" x14ac:dyDescent="0.25">
      <c r="A65" s="194"/>
      <c r="B65" s="194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4" x14ac:dyDescent="0.25">
      <c r="A66" s="194"/>
      <c r="B66" s="194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4.5" thickBot="1" x14ac:dyDescent="0.3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" si="49">SUMPRODUCT($D64:$D66,F64:F66)</f>
        <v>#REF!</v>
      </c>
      <c r="G67" s="29" t="e">
        <f t="shared" ref="G67" si="50">SUMPRODUCT($D64:$D66,G64:G66)</f>
        <v>#REF!</v>
      </c>
      <c r="H67" s="29" t="e">
        <f t="shared" ref="H67" si="51">SUMPRODUCT($D64:$D66,H64:H66)</f>
        <v>#REF!</v>
      </c>
      <c r="I67" s="29" t="e">
        <f t="shared" ref="I67" si="52">SUMPRODUCT($D64:$D66,I64:I66)</f>
        <v>#REF!</v>
      </c>
      <c r="J67" s="29" t="e">
        <f t="shared" ref="J67" si="53">SUMPRODUCT($D64:$D66,J64:J66)</f>
        <v>#REF!</v>
      </c>
      <c r="K67" s="29" t="e">
        <f t="shared" ref="K67" si="54">SUMPRODUCT($D64:$D66,K64:K66)</f>
        <v>#REF!</v>
      </c>
      <c r="L67" s="29" t="e">
        <f t="shared" ref="L67" si="55">SUMPRODUCT($D64:$D66,L64:L66)</f>
        <v>#REF!</v>
      </c>
      <c r="M67" s="29" t="e">
        <f t="shared" ref="M67" si="56">SUMPRODUCT($D64:$D66,M64:M66)</f>
        <v>#REF!</v>
      </c>
      <c r="N67" s="29" t="e">
        <f t="shared" ref="N67" si="57">SUMPRODUCT($D64:$D66,N64:N66)</f>
        <v>#REF!</v>
      </c>
      <c r="O67" s="29" t="e">
        <f t="shared" ref="O67" si="58">SUMPRODUCT($D64:$D66,O64:O66)</f>
        <v>#REF!</v>
      </c>
      <c r="P67" s="29" t="e">
        <f t="shared" ref="P67" si="59">SUMPRODUCT($D64:$D66,P64:P66)</f>
        <v>#REF!</v>
      </c>
      <c r="Q67" s="29" t="e">
        <f t="shared" ref="Q67" si="60">SUMPRODUCT($D64:$D66,Q64:Q66)</f>
        <v>#REF!</v>
      </c>
      <c r="R67" s="29" t="e">
        <f t="shared" ref="R67" si="61">SUMPRODUCT($D64:$D66,R64:R66)</f>
        <v>#REF!</v>
      </c>
      <c r="S67" s="29" t="e">
        <f t="shared" ref="S67" si="62">SUMPRODUCT($D64:$D66,S64:S66)</f>
        <v>#REF!</v>
      </c>
      <c r="T67" s="29" t="e">
        <f t="shared" ref="T67" si="63">SUMPRODUCT($D64:$D66,T64:T66)</f>
        <v>#REF!</v>
      </c>
      <c r="U67" s="29" t="e">
        <f t="shared" ref="U67" si="64">SUMPRODUCT($D64:$D66,U64:U66)</f>
        <v>#REF!</v>
      </c>
      <c r="V67" s="29" t="e">
        <f t="shared" ref="V67" si="65">SUMPRODUCT($D64:$D66,V64:V66)</f>
        <v>#REF!</v>
      </c>
      <c r="W67" s="29" t="e">
        <f t="shared" ref="W67" si="66">SUMPRODUCT($D64:$D66,W64:W66)</f>
        <v>#REF!</v>
      </c>
      <c r="X67" s="29" t="e">
        <f t="shared" ref="X67" si="67">SUMPRODUCT($D64:$D66,X64:X66)</f>
        <v>#REF!</v>
      </c>
      <c r="Y67" s="29" t="e">
        <f t="shared" ref="Y67" si="68">SUMPRODUCT($D64:$D66,Y64:Y66)</f>
        <v>#REF!</v>
      </c>
      <c r="Z67" s="29" t="e">
        <f t="shared" ref="Z67" si="69">SUMPRODUCT($D64:$D66,Z64:Z66)</f>
        <v>#REF!</v>
      </c>
      <c r="AA67" s="29" t="e">
        <f t="shared" ref="AA67" si="70">SUMPRODUCT($D64:$D66,AA64:AA66)</f>
        <v>#REF!</v>
      </c>
      <c r="AB67" s="29" t="e">
        <f t="shared" ref="AB67" si="71">SUMPRODUCT($D64:$D66,AB64:AB66)</f>
        <v>#REF!</v>
      </c>
      <c r="AC67" s="30" t="e">
        <f>+SUM(E67:AB67)</f>
        <v>#REF!</v>
      </c>
    </row>
    <row r="68" spans="1:29" ht="14" x14ac:dyDescent="0.25">
      <c r="A68" s="193" t="e">
        <f t="shared" ref="A68" si="72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4" x14ac:dyDescent="0.25">
      <c r="A69" s="194"/>
      <c r="B69" s="194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4" x14ac:dyDescent="0.25">
      <c r="A70" s="194"/>
      <c r="B70" s="194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4.5" thickBot="1" x14ac:dyDescent="0.3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" si="73">SUMPRODUCT($D68:$D70,F68:F70)</f>
        <v>#REF!</v>
      </c>
      <c r="G71" s="29" t="e">
        <f t="shared" ref="G71" si="74">SUMPRODUCT($D68:$D70,G68:G70)</f>
        <v>#REF!</v>
      </c>
      <c r="H71" s="29" t="e">
        <f t="shared" ref="H71" si="75">SUMPRODUCT($D68:$D70,H68:H70)</f>
        <v>#REF!</v>
      </c>
      <c r="I71" s="29" t="e">
        <f t="shared" ref="I71" si="76">SUMPRODUCT($D68:$D70,I68:I70)</f>
        <v>#REF!</v>
      </c>
      <c r="J71" s="29" t="e">
        <f t="shared" ref="J71" si="77">SUMPRODUCT($D68:$D70,J68:J70)</f>
        <v>#REF!</v>
      </c>
      <c r="K71" s="29" t="e">
        <f t="shared" ref="K71" si="78">SUMPRODUCT($D68:$D70,K68:K70)</f>
        <v>#REF!</v>
      </c>
      <c r="L71" s="29" t="e">
        <f t="shared" ref="L71" si="79">SUMPRODUCT($D68:$D70,L68:L70)</f>
        <v>#REF!</v>
      </c>
      <c r="M71" s="29" t="e">
        <f t="shared" ref="M71" si="80">SUMPRODUCT($D68:$D70,M68:M70)</f>
        <v>#REF!</v>
      </c>
      <c r="N71" s="29" t="e">
        <f t="shared" ref="N71" si="81">SUMPRODUCT($D68:$D70,N68:N70)</f>
        <v>#REF!</v>
      </c>
      <c r="O71" s="29" t="e">
        <f t="shared" ref="O71" si="82">SUMPRODUCT($D68:$D70,O68:O70)</f>
        <v>#REF!</v>
      </c>
      <c r="P71" s="29" t="e">
        <f t="shared" ref="P71" si="83">SUMPRODUCT($D68:$D70,P68:P70)</f>
        <v>#REF!</v>
      </c>
      <c r="Q71" s="29" t="e">
        <f t="shared" ref="Q71" si="84">SUMPRODUCT($D68:$D70,Q68:Q70)</f>
        <v>#REF!</v>
      </c>
      <c r="R71" s="29" t="e">
        <f t="shared" ref="R71" si="85">SUMPRODUCT($D68:$D70,R68:R70)</f>
        <v>#REF!</v>
      </c>
      <c r="S71" s="29" t="e">
        <f t="shared" ref="S71" si="86">SUMPRODUCT($D68:$D70,S68:S70)</f>
        <v>#REF!</v>
      </c>
      <c r="T71" s="29" t="e">
        <f t="shared" ref="T71" si="87">SUMPRODUCT($D68:$D70,T68:T70)</f>
        <v>#REF!</v>
      </c>
      <c r="U71" s="29" t="e">
        <f t="shared" ref="U71" si="88">SUMPRODUCT($D68:$D70,U68:U70)</f>
        <v>#REF!</v>
      </c>
      <c r="V71" s="29" t="e">
        <f t="shared" ref="V71" si="89">SUMPRODUCT($D68:$D70,V68:V70)</f>
        <v>#REF!</v>
      </c>
      <c r="W71" s="29" t="e">
        <f t="shared" ref="W71" si="90">SUMPRODUCT($D68:$D70,W68:W70)</f>
        <v>#REF!</v>
      </c>
      <c r="X71" s="29" t="e">
        <f t="shared" ref="X71" si="91">SUMPRODUCT($D68:$D70,X68:X70)</f>
        <v>#REF!</v>
      </c>
      <c r="Y71" s="29" t="e">
        <f t="shared" ref="Y71" si="92">SUMPRODUCT($D68:$D70,Y68:Y70)</f>
        <v>#REF!</v>
      </c>
      <c r="Z71" s="29" t="e">
        <f t="shared" ref="Z71" si="93">SUMPRODUCT($D68:$D70,Z68:Z70)</f>
        <v>#REF!</v>
      </c>
      <c r="AA71" s="29" t="e">
        <f t="shared" ref="AA71" si="94">SUMPRODUCT($D68:$D70,AA68:AA70)</f>
        <v>#REF!</v>
      </c>
      <c r="AB71" s="29" t="e">
        <f t="shared" ref="AB71" si="95">SUMPRODUCT($D68:$D70,AB68:AB70)</f>
        <v>#REF!</v>
      </c>
      <c r="AC71" s="30" t="e">
        <f>+SUM(E71:AB71)</f>
        <v>#REF!</v>
      </c>
    </row>
    <row r="72" spans="1:29" ht="14" x14ac:dyDescent="0.25">
      <c r="A72" s="193" t="e">
        <f t="shared" ref="A72" si="96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4" x14ac:dyDescent="0.25">
      <c r="A73" s="194"/>
      <c r="B73" s="194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4" x14ac:dyDescent="0.25">
      <c r="A74" s="194"/>
      <c r="B74" s="194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4.5" thickBot="1" x14ac:dyDescent="0.3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" si="97">SUMPRODUCT($D72:$D74,F72:F74)</f>
        <v>#REF!</v>
      </c>
      <c r="G75" s="29" t="e">
        <f t="shared" ref="G75" si="98">SUMPRODUCT($D72:$D74,G72:G74)</f>
        <v>#REF!</v>
      </c>
      <c r="H75" s="29" t="e">
        <f t="shared" ref="H75" si="99">SUMPRODUCT($D72:$D74,H72:H74)</f>
        <v>#REF!</v>
      </c>
      <c r="I75" s="29" t="e">
        <f t="shared" ref="I75" si="100">SUMPRODUCT($D72:$D74,I72:I74)</f>
        <v>#REF!</v>
      </c>
      <c r="J75" s="29" t="e">
        <f t="shared" ref="J75" si="101">SUMPRODUCT($D72:$D74,J72:J74)</f>
        <v>#REF!</v>
      </c>
      <c r="K75" s="29" t="e">
        <f t="shared" ref="K75" si="102">SUMPRODUCT($D72:$D74,K72:K74)</f>
        <v>#REF!</v>
      </c>
      <c r="L75" s="29" t="e">
        <f t="shared" ref="L75" si="103">SUMPRODUCT($D72:$D74,L72:L74)</f>
        <v>#REF!</v>
      </c>
      <c r="M75" s="29" t="e">
        <f t="shared" ref="M75" si="104">SUMPRODUCT($D72:$D74,M72:M74)</f>
        <v>#REF!</v>
      </c>
      <c r="N75" s="29" t="e">
        <f t="shared" ref="N75" si="105">SUMPRODUCT($D72:$D74,N72:N74)</f>
        <v>#REF!</v>
      </c>
      <c r="O75" s="29" t="e">
        <f t="shared" ref="O75" si="106">SUMPRODUCT($D72:$D74,O72:O74)</f>
        <v>#REF!</v>
      </c>
      <c r="P75" s="29" t="e">
        <f t="shared" ref="P75" si="107">SUMPRODUCT($D72:$D74,P72:P74)</f>
        <v>#REF!</v>
      </c>
      <c r="Q75" s="29" t="e">
        <f t="shared" ref="Q75" si="108">SUMPRODUCT($D72:$D74,Q72:Q74)</f>
        <v>#REF!</v>
      </c>
      <c r="R75" s="29" t="e">
        <f t="shared" ref="R75" si="109">SUMPRODUCT($D72:$D74,R72:R74)</f>
        <v>#REF!</v>
      </c>
      <c r="S75" s="29" t="e">
        <f t="shared" ref="S75" si="110">SUMPRODUCT($D72:$D74,S72:S74)</f>
        <v>#REF!</v>
      </c>
      <c r="T75" s="29" t="e">
        <f t="shared" ref="T75" si="111">SUMPRODUCT($D72:$D74,T72:T74)</f>
        <v>#REF!</v>
      </c>
      <c r="U75" s="29" t="e">
        <f t="shared" ref="U75" si="112">SUMPRODUCT($D72:$D74,U72:U74)</f>
        <v>#REF!</v>
      </c>
      <c r="V75" s="29" t="e">
        <f t="shared" ref="V75" si="113">SUMPRODUCT($D72:$D74,V72:V74)</f>
        <v>#REF!</v>
      </c>
      <c r="W75" s="29" t="e">
        <f t="shared" ref="W75" si="114">SUMPRODUCT($D72:$D74,W72:W74)</f>
        <v>#REF!</v>
      </c>
      <c r="X75" s="29" t="e">
        <f t="shared" ref="X75" si="115">SUMPRODUCT($D72:$D74,X72:X74)</f>
        <v>#REF!</v>
      </c>
      <c r="Y75" s="29" t="e">
        <f t="shared" ref="Y75" si="116">SUMPRODUCT($D72:$D74,Y72:Y74)</f>
        <v>#REF!</v>
      </c>
      <c r="Z75" s="29" t="e">
        <f t="shared" ref="Z75" si="117">SUMPRODUCT($D72:$D74,Z72:Z74)</f>
        <v>#REF!</v>
      </c>
      <c r="AA75" s="29" t="e">
        <f t="shared" ref="AA75" si="118">SUMPRODUCT($D72:$D74,AA72:AA74)</f>
        <v>#REF!</v>
      </c>
      <c r="AB75" s="29" t="e">
        <f t="shared" ref="AB75" si="119">SUMPRODUCT($D72:$D74,AB72:AB74)</f>
        <v>#REF!</v>
      </c>
      <c r="AC75" s="30" t="e">
        <f>+SUM(E75:AB75)</f>
        <v>#REF!</v>
      </c>
    </row>
    <row r="76" spans="1:29" ht="14" x14ac:dyDescent="0.25">
      <c r="A76" s="193" t="e">
        <f t="shared" ref="A76" si="120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4" x14ac:dyDescent="0.25">
      <c r="A77" s="194"/>
      <c r="B77" s="194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4" x14ac:dyDescent="0.25">
      <c r="A78" s="194"/>
      <c r="B78" s="194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4.5" thickBot="1" x14ac:dyDescent="0.3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" si="121">SUMPRODUCT($D76:$D78,F76:F78)</f>
        <v>#REF!</v>
      </c>
      <c r="G79" s="29" t="e">
        <f t="shared" ref="G79" si="122">SUMPRODUCT($D76:$D78,G76:G78)</f>
        <v>#REF!</v>
      </c>
      <c r="H79" s="29" t="e">
        <f t="shared" ref="H79" si="123">SUMPRODUCT($D76:$D78,H76:H78)</f>
        <v>#REF!</v>
      </c>
      <c r="I79" s="29" t="e">
        <f t="shared" ref="I79" si="124">SUMPRODUCT($D76:$D78,I76:I78)</f>
        <v>#REF!</v>
      </c>
      <c r="J79" s="29" t="e">
        <f t="shared" ref="J79" si="125">SUMPRODUCT($D76:$D78,J76:J78)</f>
        <v>#REF!</v>
      </c>
      <c r="K79" s="29" t="e">
        <f t="shared" ref="K79" si="126">SUMPRODUCT($D76:$D78,K76:K78)</f>
        <v>#REF!</v>
      </c>
      <c r="L79" s="29" t="e">
        <f t="shared" ref="L79" si="127">SUMPRODUCT($D76:$D78,L76:L78)</f>
        <v>#REF!</v>
      </c>
      <c r="M79" s="29" t="e">
        <f t="shared" ref="M79" si="128">SUMPRODUCT($D76:$D78,M76:M78)</f>
        <v>#REF!</v>
      </c>
      <c r="N79" s="29" t="e">
        <f t="shared" ref="N79" si="129">SUMPRODUCT($D76:$D78,N76:N78)</f>
        <v>#REF!</v>
      </c>
      <c r="O79" s="29" t="e">
        <f t="shared" ref="O79" si="130">SUMPRODUCT($D76:$D78,O76:O78)</f>
        <v>#REF!</v>
      </c>
      <c r="P79" s="29" t="e">
        <f t="shared" ref="P79" si="131">SUMPRODUCT($D76:$D78,P76:P78)</f>
        <v>#REF!</v>
      </c>
      <c r="Q79" s="29" t="e">
        <f t="shared" ref="Q79" si="132">SUMPRODUCT($D76:$D78,Q76:Q78)</f>
        <v>#REF!</v>
      </c>
      <c r="R79" s="29" t="e">
        <f t="shared" ref="R79" si="133">SUMPRODUCT($D76:$D78,R76:R78)</f>
        <v>#REF!</v>
      </c>
      <c r="S79" s="29" t="e">
        <f t="shared" ref="S79" si="134">SUMPRODUCT($D76:$D78,S76:S78)</f>
        <v>#REF!</v>
      </c>
      <c r="T79" s="29" t="e">
        <f t="shared" ref="T79" si="135">SUMPRODUCT($D76:$D78,T76:T78)</f>
        <v>#REF!</v>
      </c>
      <c r="U79" s="29" t="e">
        <f t="shared" ref="U79" si="136">SUMPRODUCT($D76:$D78,U76:U78)</f>
        <v>#REF!</v>
      </c>
      <c r="V79" s="29" t="e">
        <f t="shared" ref="V79" si="137">SUMPRODUCT($D76:$D78,V76:V78)</f>
        <v>#REF!</v>
      </c>
      <c r="W79" s="29" t="e">
        <f t="shared" ref="W79" si="138">SUMPRODUCT($D76:$D78,W76:W78)</f>
        <v>#REF!</v>
      </c>
      <c r="X79" s="29" t="e">
        <f t="shared" ref="X79" si="139">SUMPRODUCT($D76:$D78,X76:X78)</f>
        <v>#REF!</v>
      </c>
      <c r="Y79" s="29" t="e">
        <f t="shared" ref="Y79" si="140">SUMPRODUCT($D76:$D78,Y76:Y78)</f>
        <v>#REF!</v>
      </c>
      <c r="Z79" s="29" t="e">
        <f t="shared" ref="Z79" si="141">SUMPRODUCT($D76:$D78,Z76:Z78)</f>
        <v>#REF!</v>
      </c>
      <c r="AA79" s="29" t="e">
        <f t="shared" ref="AA79" si="142">SUMPRODUCT($D76:$D78,AA76:AA78)</f>
        <v>#REF!</v>
      </c>
      <c r="AB79" s="29" t="e">
        <f t="shared" ref="AB79" si="143">SUMPRODUCT($D76:$D78,AB76:AB78)</f>
        <v>#REF!</v>
      </c>
      <c r="AC79" s="30" t="e">
        <f>+SUM(E79:AB79)</f>
        <v>#REF!</v>
      </c>
    </row>
    <row r="80" spans="1:29" ht="14" x14ac:dyDescent="0.25">
      <c r="A80" s="193" t="e">
        <f t="shared" ref="A80" si="144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4" x14ac:dyDescent="0.25">
      <c r="A81" s="194"/>
      <c r="B81" s="194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4" x14ac:dyDescent="0.25">
      <c r="A82" s="194"/>
      <c r="B82" s="194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4.5" thickBot="1" x14ac:dyDescent="0.3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145">SUMPRODUCT($D80:$D82,F80:F82)</f>
        <v>#REF!</v>
      </c>
      <c r="G83" s="29" t="e">
        <f t="shared" si="145"/>
        <v>#REF!</v>
      </c>
      <c r="H83" s="29" t="e">
        <f t="shared" si="145"/>
        <v>#REF!</v>
      </c>
      <c r="I83" s="29" t="e">
        <f t="shared" si="145"/>
        <v>#REF!</v>
      </c>
      <c r="J83" s="29" t="e">
        <f t="shared" si="145"/>
        <v>#REF!</v>
      </c>
      <c r="K83" s="29" t="e">
        <f t="shared" si="145"/>
        <v>#REF!</v>
      </c>
      <c r="L83" s="29" t="e">
        <f t="shared" si="145"/>
        <v>#REF!</v>
      </c>
      <c r="M83" s="29" t="e">
        <f t="shared" si="145"/>
        <v>#REF!</v>
      </c>
      <c r="N83" s="29" t="e">
        <f t="shared" si="145"/>
        <v>#REF!</v>
      </c>
      <c r="O83" s="29" t="e">
        <f t="shared" si="145"/>
        <v>#REF!</v>
      </c>
      <c r="P83" s="29" t="e">
        <f t="shared" si="145"/>
        <v>#REF!</v>
      </c>
      <c r="Q83" s="29" t="e">
        <f t="shared" si="145"/>
        <v>#REF!</v>
      </c>
      <c r="R83" s="29" t="e">
        <f t="shared" si="145"/>
        <v>#REF!</v>
      </c>
      <c r="S83" s="29" t="e">
        <f t="shared" si="145"/>
        <v>#REF!</v>
      </c>
      <c r="T83" s="29" t="e">
        <f t="shared" si="145"/>
        <v>#REF!</v>
      </c>
      <c r="U83" s="29" t="e">
        <f t="shared" si="145"/>
        <v>#REF!</v>
      </c>
      <c r="V83" s="29" t="e">
        <f t="shared" si="145"/>
        <v>#REF!</v>
      </c>
      <c r="W83" s="29" t="e">
        <f t="shared" si="145"/>
        <v>#REF!</v>
      </c>
      <c r="X83" s="29" t="e">
        <f t="shared" si="145"/>
        <v>#REF!</v>
      </c>
      <c r="Y83" s="29" t="e">
        <f t="shared" si="145"/>
        <v>#REF!</v>
      </c>
      <c r="Z83" s="29" t="e">
        <f t="shared" si="145"/>
        <v>#REF!</v>
      </c>
      <c r="AA83" s="29" t="e">
        <f t="shared" si="145"/>
        <v>#REF!</v>
      </c>
      <c r="AB83" s="29" t="e">
        <f t="shared" si="145"/>
        <v>#REF!</v>
      </c>
      <c r="AC83" s="30" t="e">
        <f>+SUM(E83:AB83)</f>
        <v>#REF!</v>
      </c>
    </row>
    <row r="84" spans="1:29" ht="14" x14ac:dyDescent="0.25">
      <c r="A84" s="193" t="e">
        <f t="shared" ref="A84" si="146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4" x14ac:dyDescent="0.25">
      <c r="A85" s="194"/>
      <c r="B85" s="194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4" x14ac:dyDescent="0.25">
      <c r="A86" s="194"/>
      <c r="B86" s="194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4.5" thickBot="1" x14ac:dyDescent="0.3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" si="147">SUMPRODUCT($D84:$D86,F84:F86)</f>
        <v>#REF!</v>
      </c>
      <c r="G87" s="29" t="e">
        <f t="shared" ref="G87" si="148">SUMPRODUCT($D84:$D86,G84:G86)</f>
        <v>#REF!</v>
      </c>
      <c r="H87" s="29" t="e">
        <f t="shared" ref="H87" si="149">SUMPRODUCT($D84:$D86,H84:H86)</f>
        <v>#REF!</v>
      </c>
      <c r="I87" s="29" t="e">
        <f t="shared" ref="I87" si="150">SUMPRODUCT($D84:$D86,I84:I86)</f>
        <v>#REF!</v>
      </c>
      <c r="J87" s="29" t="e">
        <f t="shared" ref="J87" si="151">SUMPRODUCT($D84:$D86,J84:J86)</f>
        <v>#REF!</v>
      </c>
      <c r="K87" s="29" t="e">
        <f t="shared" ref="K87" si="152">SUMPRODUCT($D84:$D86,K84:K86)</f>
        <v>#REF!</v>
      </c>
      <c r="L87" s="29" t="e">
        <f t="shared" ref="L87" si="153">SUMPRODUCT($D84:$D86,L84:L86)</f>
        <v>#REF!</v>
      </c>
      <c r="M87" s="29" t="e">
        <f t="shared" ref="M87" si="154">SUMPRODUCT($D84:$D86,M84:M86)</f>
        <v>#REF!</v>
      </c>
      <c r="N87" s="29" t="e">
        <f t="shared" ref="N87" si="155">SUMPRODUCT($D84:$D86,N84:N86)</f>
        <v>#REF!</v>
      </c>
      <c r="O87" s="29" t="e">
        <f t="shared" ref="O87" si="156">SUMPRODUCT($D84:$D86,O84:O86)</f>
        <v>#REF!</v>
      </c>
      <c r="P87" s="29" t="e">
        <f t="shared" ref="P87" si="157">SUMPRODUCT($D84:$D86,P84:P86)</f>
        <v>#REF!</v>
      </c>
      <c r="Q87" s="29" t="e">
        <f t="shared" ref="Q87" si="158">SUMPRODUCT($D84:$D86,Q84:Q86)</f>
        <v>#REF!</v>
      </c>
      <c r="R87" s="29" t="e">
        <f t="shared" ref="R87" si="159">SUMPRODUCT($D84:$D86,R84:R86)</f>
        <v>#REF!</v>
      </c>
      <c r="S87" s="29" t="e">
        <f t="shared" ref="S87" si="160">SUMPRODUCT($D84:$D86,S84:S86)</f>
        <v>#REF!</v>
      </c>
      <c r="T87" s="29" t="e">
        <f t="shared" ref="T87" si="161">SUMPRODUCT($D84:$D86,T84:T86)</f>
        <v>#REF!</v>
      </c>
      <c r="U87" s="29" t="e">
        <f t="shared" ref="U87" si="162">SUMPRODUCT($D84:$D86,U84:U86)</f>
        <v>#REF!</v>
      </c>
      <c r="V87" s="29" t="e">
        <f t="shared" ref="V87" si="163">SUMPRODUCT($D84:$D86,V84:V86)</f>
        <v>#REF!</v>
      </c>
      <c r="W87" s="29" t="e">
        <f t="shared" ref="W87" si="164">SUMPRODUCT($D84:$D86,W84:W86)</f>
        <v>#REF!</v>
      </c>
      <c r="X87" s="29" t="e">
        <f t="shared" ref="X87" si="165">SUMPRODUCT($D84:$D86,X84:X86)</f>
        <v>#REF!</v>
      </c>
      <c r="Y87" s="29" t="e">
        <f t="shared" ref="Y87" si="166">SUMPRODUCT($D84:$D86,Y84:Y86)</f>
        <v>#REF!</v>
      </c>
      <c r="Z87" s="29" t="e">
        <f t="shared" ref="Z87" si="167">SUMPRODUCT($D84:$D86,Z84:Z86)</f>
        <v>#REF!</v>
      </c>
      <c r="AA87" s="29" t="e">
        <f t="shared" ref="AA87" si="168">SUMPRODUCT($D84:$D86,AA84:AA86)</f>
        <v>#REF!</v>
      </c>
      <c r="AB87" s="29" t="e">
        <f t="shared" ref="AB87" si="169">SUMPRODUCT($D84:$D86,AB84:AB86)</f>
        <v>#REF!</v>
      </c>
      <c r="AC87" s="30" t="e">
        <f>+SUM(E87:AB87)</f>
        <v>#REF!</v>
      </c>
    </row>
    <row r="88" spans="1:29" ht="14" x14ac:dyDescent="0.25">
      <c r="A88" s="193" t="e">
        <f t="shared" ref="A88" si="17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4" x14ac:dyDescent="0.25">
      <c r="A89" s="194"/>
      <c r="B89" s="194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4" x14ac:dyDescent="0.25">
      <c r="A90" s="194"/>
      <c r="B90" s="194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4.5" thickBot="1" x14ac:dyDescent="0.3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" si="171">SUMPRODUCT($D88:$D90,F88:F90)</f>
        <v>#REF!</v>
      </c>
      <c r="G91" s="29" t="e">
        <f t="shared" ref="G91" si="172">SUMPRODUCT($D88:$D90,G88:G90)</f>
        <v>#REF!</v>
      </c>
      <c r="H91" s="29" t="e">
        <f t="shared" ref="H91" si="173">SUMPRODUCT($D88:$D90,H88:H90)</f>
        <v>#REF!</v>
      </c>
      <c r="I91" s="29" t="e">
        <f t="shared" ref="I91" si="174">SUMPRODUCT($D88:$D90,I88:I90)</f>
        <v>#REF!</v>
      </c>
      <c r="J91" s="29" t="e">
        <f t="shared" ref="J91" si="175">SUMPRODUCT($D88:$D90,J88:J90)</f>
        <v>#REF!</v>
      </c>
      <c r="K91" s="29" t="e">
        <f t="shared" ref="K91" si="176">SUMPRODUCT($D88:$D90,K88:K90)</f>
        <v>#REF!</v>
      </c>
      <c r="L91" s="29" t="e">
        <f t="shared" ref="L91" si="177">SUMPRODUCT($D88:$D90,L88:L90)</f>
        <v>#REF!</v>
      </c>
      <c r="M91" s="29" t="e">
        <f t="shared" ref="M91" si="178">SUMPRODUCT($D88:$D90,M88:M90)</f>
        <v>#REF!</v>
      </c>
      <c r="N91" s="29" t="e">
        <f t="shared" ref="N91" si="179">SUMPRODUCT($D88:$D90,N88:N90)</f>
        <v>#REF!</v>
      </c>
      <c r="O91" s="29" t="e">
        <f t="shared" ref="O91" si="180">SUMPRODUCT($D88:$D90,O88:O90)</f>
        <v>#REF!</v>
      </c>
      <c r="P91" s="29" t="e">
        <f t="shared" ref="P91" si="181">SUMPRODUCT($D88:$D90,P88:P90)</f>
        <v>#REF!</v>
      </c>
      <c r="Q91" s="29" t="e">
        <f t="shared" ref="Q91" si="182">SUMPRODUCT($D88:$D90,Q88:Q90)</f>
        <v>#REF!</v>
      </c>
      <c r="R91" s="29" t="e">
        <f t="shared" ref="R91" si="183">SUMPRODUCT($D88:$D90,R88:R90)</f>
        <v>#REF!</v>
      </c>
      <c r="S91" s="29" t="e">
        <f t="shared" ref="S91" si="184">SUMPRODUCT($D88:$D90,S88:S90)</f>
        <v>#REF!</v>
      </c>
      <c r="T91" s="29" t="e">
        <f t="shared" ref="T91" si="185">SUMPRODUCT($D88:$D90,T88:T90)</f>
        <v>#REF!</v>
      </c>
      <c r="U91" s="29" t="e">
        <f t="shared" ref="U91" si="186">SUMPRODUCT($D88:$D90,U88:U90)</f>
        <v>#REF!</v>
      </c>
      <c r="V91" s="29" t="e">
        <f t="shared" ref="V91" si="187">SUMPRODUCT($D88:$D90,V88:V90)</f>
        <v>#REF!</v>
      </c>
      <c r="W91" s="29" t="e">
        <f t="shared" ref="W91" si="188">SUMPRODUCT($D88:$D90,W88:W90)</f>
        <v>#REF!</v>
      </c>
      <c r="X91" s="29" t="e">
        <f t="shared" ref="X91" si="189">SUMPRODUCT($D88:$D90,X88:X90)</f>
        <v>#REF!</v>
      </c>
      <c r="Y91" s="29" t="e">
        <f t="shared" ref="Y91" si="190">SUMPRODUCT($D88:$D90,Y88:Y90)</f>
        <v>#REF!</v>
      </c>
      <c r="Z91" s="29" t="e">
        <f t="shared" ref="Z91" si="191">SUMPRODUCT($D88:$D90,Z88:Z90)</f>
        <v>#REF!</v>
      </c>
      <c r="AA91" s="29" t="e">
        <f t="shared" ref="AA91" si="192">SUMPRODUCT($D88:$D90,AA88:AA90)</f>
        <v>#REF!</v>
      </c>
      <c r="AB91" s="29" t="e">
        <f t="shared" ref="AB91" si="193">SUMPRODUCT($D88:$D90,AB88:AB90)</f>
        <v>#REF!</v>
      </c>
      <c r="AC91" s="30" t="e">
        <f>+SUM(E91:AB91)</f>
        <v>#REF!</v>
      </c>
    </row>
    <row r="92" spans="1:29" ht="14" x14ac:dyDescent="0.25">
      <c r="A92" s="193" t="e">
        <f t="shared" ref="A92" si="194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4" x14ac:dyDescent="0.25">
      <c r="A93" s="194"/>
      <c r="B93" s="194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4" x14ac:dyDescent="0.25">
      <c r="A94" s="194"/>
      <c r="B94" s="194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4.5" thickBot="1" x14ac:dyDescent="0.3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" si="195">SUMPRODUCT($D92:$D94,F92:F94)</f>
        <v>#REF!</v>
      </c>
      <c r="G95" s="29" t="e">
        <f t="shared" ref="G95" si="196">SUMPRODUCT($D92:$D94,G92:G94)</f>
        <v>#REF!</v>
      </c>
      <c r="H95" s="29" t="e">
        <f t="shared" ref="H95" si="197">SUMPRODUCT($D92:$D94,H92:H94)</f>
        <v>#REF!</v>
      </c>
      <c r="I95" s="29" t="e">
        <f t="shared" ref="I95" si="198">SUMPRODUCT($D92:$D94,I92:I94)</f>
        <v>#REF!</v>
      </c>
      <c r="J95" s="29" t="e">
        <f t="shared" ref="J95" si="199">SUMPRODUCT($D92:$D94,J92:J94)</f>
        <v>#REF!</v>
      </c>
      <c r="K95" s="29" t="e">
        <f t="shared" ref="K95" si="200">SUMPRODUCT($D92:$D94,K92:K94)</f>
        <v>#REF!</v>
      </c>
      <c r="L95" s="29" t="e">
        <f t="shared" ref="L95" si="201">SUMPRODUCT($D92:$D94,L92:L94)</f>
        <v>#REF!</v>
      </c>
      <c r="M95" s="29" t="e">
        <f t="shared" ref="M95" si="202">SUMPRODUCT($D92:$D94,M92:M94)</f>
        <v>#REF!</v>
      </c>
      <c r="N95" s="29" t="e">
        <f t="shared" ref="N95" si="203">SUMPRODUCT($D92:$D94,N92:N94)</f>
        <v>#REF!</v>
      </c>
      <c r="O95" s="29" t="e">
        <f t="shared" ref="O95" si="204">SUMPRODUCT($D92:$D94,O92:O94)</f>
        <v>#REF!</v>
      </c>
      <c r="P95" s="29" t="e">
        <f t="shared" ref="P95" si="205">SUMPRODUCT($D92:$D94,P92:P94)</f>
        <v>#REF!</v>
      </c>
      <c r="Q95" s="29" t="e">
        <f t="shared" ref="Q95" si="206">SUMPRODUCT($D92:$D94,Q92:Q94)</f>
        <v>#REF!</v>
      </c>
      <c r="R95" s="29" t="e">
        <f t="shared" ref="R95" si="207">SUMPRODUCT($D92:$D94,R92:R94)</f>
        <v>#REF!</v>
      </c>
      <c r="S95" s="29" t="e">
        <f t="shared" ref="S95" si="208">SUMPRODUCT($D92:$D94,S92:S94)</f>
        <v>#REF!</v>
      </c>
      <c r="T95" s="29" t="e">
        <f t="shared" ref="T95" si="209">SUMPRODUCT($D92:$D94,T92:T94)</f>
        <v>#REF!</v>
      </c>
      <c r="U95" s="29" t="e">
        <f t="shared" ref="U95" si="210">SUMPRODUCT($D92:$D94,U92:U94)</f>
        <v>#REF!</v>
      </c>
      <c r="V95" s="29" t="e">
        <f t="shared" ref="V95" si="211">SUMPRODUCT($D92:$D94,V92:V94)</f>
        <v>#REF!</v>
      </c>
      <c r="W95" s="29" t="e">
        <f t="shared" ref="W95" si="212">SUMPRODUCT($D92:$D94,W92:W94)</f>
        <v>#REF!</v>
      </c>
      <c r="X95" s="29" t="e">
        <f t="shared" ref="X95" si="213">SUMPRODUCT($D92:$D94,X92:X94)</f>
        <v>#REF!</v>
      </c>
      <c r="Y95" s="29" t="e">
        <f t="shared" ref="Y95" si="214">SUMPRODUCT($D92:$D94,Y92:Y94)</f>
        <v>#REF!</v>
      </c>
      <c r="Z95" s="29" t="e">
        <f t="shared" ref="Z95" si="215">SUMPRODUCT($D92:$D94,Z92:Z94)</f>
        <v>#REF!</v>
      </c>
      <c r="AA95" s="29" t="e">
        <f t="shared" ref="AA95" si="216">SUMPRODUCT($D92:$D94,AA92:AA94)</f>
        <v>#REF!</v>
      </c>
      <c r="AB95" s="29" t="e">
        <f t="shared" ref="AB95" si="217">SUMPRODUCT($D92:$D94,AB92:AB94)</f>
        <v>#REF!</v>
      </c>
      <c r="AC95" s="30" t="e">
        <f>+SUM(E95:AB95)</f>
        <v>#REF!</v>
      </c>
    </row>
    <row r="96" spans="1:29" ht="14" x14ac:dyDescent="0.25">
      <c r="A96" s="193" t="e">
        <f t="shared" ref="A96" si="218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4" x14ac:dyDescent="0.25">
      <c r="A97" s="194"/>
      <c r="B97" s="194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4" x14ac:dyDescent="0.25">
      <c r="A98" s="194"/>
      <c r="B98" s="194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4.5" thickBot="1" x14ac:dyDescent="0.3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" si="219">SUMPRODUCT($D96:$D98,F96:F98)</f>
        <v>#REF!</v>
      </c>
      <c r="G99" s="29" t="e">
        <f t="shared" ref="G99" si="220">SUMPRODUCT($D96:$D98,G96:G98)</f>
        <v>#REF!</v>
      </c>
      <c r="H99" s="29" t="e">
        <f t="shared" ref="H99" si="221">SUMPRODUCT($D96:$D98,H96:H98)</f>
        <v>#REF!</v>
      </c>
      <c r="I99" s="29" t="e">
        <f t="shared" ref="I99" si="222">SUMPRODUCT($D96:$D98,I96:I98)</f>
        <v>#REF!</v>
      </c>
      <c r="J99" s="29" t="e">
        <f t="shared" ref="J99" si="223">SUMPRODUCT($D96:$D98,J96:J98)</f>
        <v>#REF!</v>
      </c>
      <c r="K99" s="29" t="e">
        <f t="shared" ref="K99" si="224">SUMPRODUCT($D96:$D98,K96:K98)</f>
        <v>#REF!</v>
      </c>
      <c r="L99" s="29" t="e">
        <f t="shared" ref="L99" si="225">SUMPRODUCT($D96:$D98,L96:L98)</f>
        <v>#REF!</v>
      </c>
      <c r="M99" s="29" t="e">
        <f t="shared" ref="M99" si="226">SUMPRODUCT($D96:$D98,M96:M98)</f>
        <v>#REF!</v>
      </c>
      <c r="N99" s="29" t="e">
        <f t="shared" ref="N99" si="227">SUMPRODUCT($D96:$D98,N96:N98)</f>
        <v>#REF!</v>
      </c>
      <c r="O99" s="29" t="e">
        <f t="shared" ref="O99" si="228">SUMPRODUCT($D96:$D98,O96:O98)</f>
        <v>#REF!</v>
      </c>
      <c r="P99" s="29" t="e">
        <f t="shared" ref="P99" si="229">SUMPRODUCT($D96:$D98,P96:P98)</f>
        <v>#REF!</v>
      </c>
      <c r="Q99" s="29" t="e">
        <f t="shared" ref="Q99" si="230">SUMPRODUCT($D96:$D98,Q96:Q98)</f>
        <v>#REF!</v>
      </c>
      <c r="R99" s="29" t="e">
        <f t="shared" ref="R99" si="231">SUMPRODUCT($D96:$D98,R96:R98)</f>
        <v>#REF!</v>
      </c>
      <c r="S99" s="29" t="e">
        <f t="shared" ref="S99" si="232">SUMPRODUCT($D96:$D98,S96:S98)</f>
        <v>#REF!</v>
      </c>
      <c r="T99" s="29" t="e">
        <f t="shared" ref="T99" si="233">SUMPRODUCT($D96:$D98,T96:T98)</f>
        <v>#REF!</v>
      </c>
      <c r="U99" s="29" t="e">
        <f t="shared" ref="U99" si="234">SUMPRODUCT($D96:$D98,U96:U98)</f>
        <v>#REF!</v>
      </c>
      <c r="V99" s="29" t="e">
        <f t="shared" ref="V99" si="235">SUMPRODUCT($D96:$D98,V96:V98)</f>
        <v>#REF!</v>
      </c>
      <c r="W99" s="29" t="e">
        <f t="shared" ref="W99" si="236">SUMPRODUCT($D96:$D98,W96:W98)</f>
        <v>#REF!</v>
      </c>
      <c r="X99" s="29" t="e">
        <f t="shared" ref="X99" si="237">SUMPRODUCT($D96:$D98,X96:X98)</f>
        <v>#REF!</v>
      </c>
      <c r="Y99" s="29" t="e">
        <f t="shared" ref="Y99" si="238">SUMPRODUCT($D96:$D98,Y96:Y98)</f>
        <v>#REF!</v>
      </c>
      <c r="Z99" s="29" t="e">
        <f t="shared" ref="Z99" si="239">SUMPRODUCT($D96:$D98,Z96:Z98)</f>
        <v>#REF!</v>
      </c>
      <c r="AA99" s="29" t="e">
        <f t="shared" ref="AA99" si="240">SUMPRODUCT($D96:$D98,AA96:AA98)</f>
        <v>#REF!</v>
      </c>
      <c r="AB99" s="29" t="e">
        <f t="shared" ref="AB99" si="241">SUMPRODUCT($D96:$D98,AB96:AB98)</f>
        <v>#REF!</v>
      </c>
      <c r="AC99" s="30" t="e">
        <f>+SUM(E99:AB99)</f>
        <v>#REF!</v>
      </c>
    </row>
    <row r="100" spans="1:29" ht="14" x14ac:dyDescent="0.25">
      <c r="A100" s="193" t="e">
        <f t="shared" ref="A100" si="242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4" x14ac:dyDescent="0.25">
      <c r="A101" s="194"/>
      <c r="B101" s="194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4" x14ac:dyDescent="0.25">
      <c r="A102" s="194"/>
      <c r="B102" s="194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4.5" thickBot="1" x14ac:dyDescent="0.3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" si="243">SUMPRODUCT($D100:$D102,F100:F102)</f>
        <v>#REF!</v>
      </c>
      <c r="G103" s="29" t="e">
        <f t="shared" ref="G103" si="244">SUMPRODUCT($D100:$D102,G100:G102)</f>
        <v>#REF!</v>
      </c>
      <c r="H103" s="29" t="e">
        <f t="shared" ref="H103" si="245">SUMPRODUCT($D100:$D102,H100:H102)</f>
        <v>#REF!</v>
      </c>
      <c r="I103" s="29" t="e">
        <f t="shared" ref="I103" si="246">SUMPRODUCT($D100:$D102,I100:I102)</f>
        <v>#REF!</v>
      </c>
      <c r="J103" s="29" t="e">
        <f t="shared" ref="J103" si="247">SUMPRODUCT($D100:$D102,J100:J102)</f>
        <v>#REF!</v>
      </c>
      <c r="K103" s="29" t="e">
        <f t="shared" ref="K103" si="248">SUMPRODUCT($D100:$D102,K100:K102)</f>
        <v>#REF!</v>
      </c>
      <c r="L103" s="29" t="e">
        <f t="shared" ref="L103" si="249">SUMPRODUCT($D100:$D102,L100:L102)</f>
        <v>#REF!</v>
      </c>
      <c r="M103" s="29" t="e">
        <f t="shared" ref="M103" si="250">SUMPRODUCT($D100:$D102,M100:M102)</f>
        <v>#REF!</v>
      </c>
      <c r="N103" s="29" t="e">
        <f t="shared" ref="N103" si="251">SUMPRODUCT($D100:$D102,N100:N102)</f>
        <v>#REF!</v>
      </c>
      <c r="O103" s="29" t="e">
        <f t="shared" ref="O103" si="252">SUMPRODUCT($D100:$D102,O100:O102)</f>
        <v>#REF!</v>
      </c>
      <c r="P103" s="29" t="e">
        <f t="shared" ref="P103" si="253">SUMPRODUCT($D100:$D102,P100:P102)</f>
        <v>#REF!</v>
      </c>
      <c r="Q103" s="29" t="e">
        <f t="shared" ref="Q103" si="254">SUMPRODUCT($D100:$D102,Q100:Q102)</f>
        <v>#REF!</v>
      </c>
      <c r="R103" s="29" t="e">
        <f t="shared" ref="R103" si="255">SUMPRODUCT($D100:$D102,R100:R102)</f>
        <v>#REF!</v>
      </c>
      <c r="S103" s="29" t="e">
        <f t="shared" ref="S103" si="256">SUMPRODUCT($D100:$D102,S100:S102)</f>
        <v>#REF!</v>
      </c>
      <c r="T103" s="29" t="e">
        <f t="shared" ref="T103" si="257">SUMPRODUCT($D100:$D102,T100:T102)</f>
        <v>#REF!</v>
      </c>
      <c r="U103" s="29" t="e">
        <f t="shared" ref="U103" si="258">SUMPRODUCT($D100:$D102,U100:U102)</f>
        <v>#REF!</v>
      </c>
      <c r="V103" s="29" t="e">
        <f t="shared" ref="V103" si="259">SUMPRODUCT($D100:$D102,V100:V102)</f>
        <v>#REF!</v>
      </c>
      <c r="W103" s="29" t="e">
        <f t="shared" ref="W103" si="260">SUMPRODUCT($D100:$D102,W100:W102)</f>
        <v>#REF!</v>
      </c>
      <c r="X103" s="29" t="e">
        <f t="shared" ref="X103" si="261">SUMPRODUCT($D100:$D102,X100:X102)</f>
        <v>#REF!</v>
      </c>
      <c r="Y103" s="29" t="e">
        <f t="shared" ref="Y103" si="262">SUMPRODUCT($D100:$D102,Y100:Y102)</f>
        <v>#REF!</v>
      </c>
      <c r="Z103" s="29" t="e">
        <f t="shared" ref="Z103" si="263">SUMPRODUCT($D100:$D102,Z100:Z102)</f>
        <v>#REF!</v>
      </c>
      <c r="AA103" s="29" t="e">
        <f t="shared" ref="AA103" si="264">SUMPRODUCT($D100:$D102,AA100:AA102)</f>
        <v>#REF!</v>
      </c>
      <c r="AB103" s="29" t="e">
        <f t="shared" ref="AB103" si="265">SUMPRODUCT($D100:$D102,AB100:AB102)</f>
        <v>#REF!</v>
      </c>
      <c r="AC103" s="30" t="e">
        <f>+SUM(E103:AB103)</f>
        <v>#REF!</v>
      </c>
    </row>
    <row r="104" spans="1:29" ht="14" x14ac:dyDescent="0.25">
      <c r="A104" s="193" t="e">
        <f t="shared" ref="A104" si="266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4" x14ac:dyDescent="0.25">
      <c r="A105" s="194"/>
      <c r="B105" s="194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4" x14ac:dyDescent="0.25">
      <c r="A106" s="194"/>
      <c r="B106" s="194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4.5" thickBot="1" x14ac:dyDescent="0.3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" si="267">SUMPRODUCT($D104:$D106,F104:F106)</f>
        <v>#REF!</v>
      </c>
      <c r="G107" s="29" t="e">
        <f t="shared" ref="G107" si="268">SUMPRODUCT($D104:$D106,G104:G106)</f>
        <v>#REF!</v>
      </c>
      <c r="H107" s="29" t="e">
        <f t="shared" ref="H107" si="269">SUMPRODUCT($D104:$D106,H104:H106)</f>
        <v>#REF!</v>
      </c>
      <c r="I107" s="29" t="e">
        <f t="shared" ref="I107" si="270">SUMPRODUCT($D104:$D106,I104:I106)</f>
        <v>#REF!</v>
      </c>
      <c r="J107" s="29" t="e">
        <f t="shared" ref="J107" si="271">SUMPRODUCT($D104:$D106,J104:J106)</f>
        <v>#REF!</v>
      </c>
      <c r="K107" s="29" t="e">
        <f t="shared" ref="K107" si="272">SUMPRODUCT($D104:$D106,K104:K106)</f>
        <v>#REF!</v>
      </c>
      <c r="L107" s="29" t="e">
        <f t="shared" ref="L107" si="273">SUMPRODUCT($D104:$D106,L104:L106)</f>
        <v>#REF!</v>
      </c>
      <c r="M107" s="29" t="e">
        <f t="shared" ref="M107" si="274">SUMPRODUCT($D104:$D106,M104:M106)</f>
        <v>#REF!</v>
      </c>
      <c r="N107" s="29" t="e">
        <f t="shared" ref="N107" si="275">SUMPRODUCT($D104:$D106,N104:N106)</f>
        <v>#REF!</v>
      </c>
      <c r="O107" s="29" t="e">
        <f t="shared" ref="O107" si="276">SUMPRODUCT($D104:$D106,O104:O106)</f>
        <v>#REF!</v>
      </c>
      <c r="P107" s="29" t="e">
        <f t="shared" ref="P107" si="277">SUMPRODUCT($D104:$D106,P104:P106)</f>
        <v>#REF!</v>
      </c>
      <c r="Q107" s="29" t="e">
        <f t="shared" ref="Q107" si="278">SUMPRODUCT($D104:$D106,Q104:Q106)</f>
        <v>#REF!</v>
      </c>
      <c r="R107" s="29" t="e">
        <f t="shared" ref="R107" si="279">SUMPRODUCT($D104:$D106,R104:R106)</f>
        <v>#REF!</v>
      </c>
      <c r="S107" s="29" t="e">
        <f t="shared" ref="S107" si="280">SUMPRODUCT($D104:$D106,S104:S106)</f>
        <v>#REF!</v>
      </c>
      <c r="T107" s="29" t="e">
        <f t="shared" ref="T107" si="281">SUMPRODUCT($D104:$D106,T104:T106)</f>
        <v>#REF!</v>
      </c>
      <c r="U107" s="29" t="e">
        <f t="shared" ref="U107" si="282">SUMPRODUCT($D104:$D106,U104:U106)</f>
        <v>#REF!</v>
      </c>
      <c r="V107" s="29" t="e">
        <f t="shared" ref="V107" si="283">SUMPRODUCT($D104:$D106,V104:V106)</f>
        <v>#REF!</v>
      </c>
      <c r="W107" s="29" t="e">
        <f t="shared" ref="W107" si="284">SUMPRODUCT($D104:$D106,W104:W106)</f>
        <v>#REF!</v>
      </c>
      <c r="X107" s="29" t="e">
        <f t="shared" ref="X107" si="285">SUMPRODUCT($D104:$D106,X104:X106)</f>
        <v>#REF!</v>
      </c>
      <c r="Y107" s="29" t="e">
        <f t="shared" ref="Y107" si="286">SUMPRODUCT($D104:$D106,Y104:Y106)</f>
        <v>#REF!</v>
      </c>
      <c r="Z107" s="29" t="e">
        <f t="shared" ref="Z107" si="287">SUMPRODUCT($D104:$D106,Z104:Z106)</f>
        <v>#REF!</v>
      </c>
      <c r="AA107" s="29" t="e">
        <f t="shared" ref="AA107" si="288">SUMPRODUCT($D104:$D106,AA104:AA106)</f>
        <v>#REF!</v>
      </c>
      <c r="AB107" s="29" t="e">
        <f t="shared" ref="AB107" si="289">SUMPRODUCT($D104:$D106,AB104:AB106)</f>
        <v>#REF!</v>
      </c>
      <c r="AC107" s="30" t="e">
        <f>+SUM(E107:AB107)</f>
        <v>#REF!</v>
      </c>
    </row>
    <row r="108" spans="1:29" ht="14" x14ac:dyDescent="0.25">
      <c r="A108" s="193" t="e">
        <f t="shared" ref="A108" si="29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4" x14ac:dyDescent="0.25">
      <c r="A109" s="194"/>
      <c r="B109" s="194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4" x14ac:dyDescent="0.25">
      <c r="A110" s="194"/>
      <c r="B110" s="194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4.5" thickBot="1" x14ac:dyDescent="0.3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" si="291">SUMPRODUCT($D108:$D110,F108:F110)</f>
        <v>#REF!</v>
      </c>
      <c r="G111" s="29" t="e">
        <f t="shared" ref="G111" si="292">SUMPRODUCT($D108:$D110,G108:G110)</f>
        <v>#REF!</v>
      </c>
      <c r="H111" s="29" t="e">
        <f t="shared" ref="H111" si="293">SUMPRODUCT($D108:$D110,H108:H110)</f>
        <v>#REF!</v>
      </c>
      <c r="I111" s="29" t="e">
        <f t="shared" ref="I111" si="294">SUMPRODUCT($D108:$D110,I108:I110)</f>
        <v>#REF!</v>
      </c>
      <c r="J111" s="29" t="e">
        <f t="shared" ref="J111" si="295">SUMPRODUCT($D108:$D110,J108:J110)</f>
        <v>#REF!</v>
      </c>
      <c r="K111" s="29" t="e">
        <f t="shared" ref="K111" si="296">SUMPRODUCT($D108:$D110,K108:K110)</f>
        <v>#REF!</v>
      </c>
      <c r="L111" s="29" t="e">
        <f t="shared" ref="L111" si="297">SUMPRODUCT($D108:$D110,L108:L110)</f>
        <v>#REF!</v>
      </c>
      <c r="M111" s="29" t="e">
        <f t="shared" ref="M111" si="298">SUMPRODUCT($D108:$D110,M108:M110)</f>
        <v>#REF!</v>
      </c>
      <c r="N111" s="29" t="e">
        <f t="shared" ref="N111" si="299">SUMPRODUCT($D108:$D110,N108:N110)</f>
        <v>#REF!</v>
      </c>
      <c r="O111" s="29" t="e">
        <f t="shared" ref="O111" si="300">SUMPRODUCT($D108:$D110,O108:O110)</f>
        <v>#REF!</v>
      </c>
      <c r="P111" s="29" t="e">
        <f t="shared" ref="P111" si="301">SUMPRODUCT($D108:$D110,P108:P110)</f>
        <v>#REF!</v>
      </c>
      <c r="Q111" s="29" t="e">
        <f t="shared" ref="Q111" si="302">SUMPRODUCT($D108:$D110,Q108:Q110)</f>
        <v>#REF!</v>
      </c>
      <c r="R111" s="29" t="e">
        <f t="shared" ref="R111" si="303">SUMPRODUCT($D108:$D110,R108:R110)</f>
        <v>#REF!</v>
      </c>
      <c r="S111" s="29" t="e">
        <f t="shared" ref="S111" si="304">SUMPRODUCT($D108:$D110,S108:S110)</f>
        <v>#REF!</v>
      </c>
      <c r="T111" s="29" t="e">
        <f t="shared" ref="T111" si="305">SUMPRODUCT($D108:$D110,T108:T110)</f>
        <v>#REF!</v>
      </c>
      <c r="U111" s="29" t="e">
        <f t="shared" ref="U111" si="306">SUMPRODUCT($D108:$D110,U108:U110)</f>
        <v>#REF!</v>
      </c>
      <c r="V111" s="29" t="e">
        <f t="shared" ref="V111" si="307">SUMPRODUCT($D108:$D110,V108:V110)</f>
        <v>#REF!</v>
      </c>
      <c r="W111" s="29" t="e">
        <f t="shared" ref="W111" si="308">SUMPRODUCT($D108:$D110,W108:W110)</f>
        <v>#REF!</v>
      </c>
      <c r="X111" s="29" t="e">
        <f t="shared" ref="X111" si="309">SUMPRODUCT($D108:$D110,X108:X110)</f>
        <v>#REF!</v>
      </c>
      <c r="Y111" s="29" t="e">
        <f t="shared" ref="Y111" si="310">SUMPRODUCT($D108:$D110,Y108:Y110)</f>
        <v>#REF!</v>
      </c>
      <c r="Z111" s="29" t="e">
        <f t="shared" ref="Z111" si="311">SUMPRODUCT($D108:$D110,Z108:Z110)</f>
        <v>#REF!</v>
      </c>
      <c r="AA111" s="29" t="e">
        <f t="shared" ref="AA111" si="312">SUMPRODUCT($D108:$D110,AA108:AA110)</f>
        <v>#REF!</v>
      </c>
      <c r="AB111" s="29" t="e">
        <f t="shared" ref="AB111" si="313">SUMPRODUCT($D108:$D110,AB108:AB110)</f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E2"/>
    <mergeCell ref="B108:B111"/>
    <mergeCell ref="C9:D9"/>
    <mergeCell ref="A96:A99"/>
    <mergeCell ref="B96:B99"/>
    <mergeCell ref="B100:B103"/>
    <mergeCell ref="B104:B107"/>
    <mergeCell ref="B88:B91"/>
    <mergeCell ref="B92:B95"/>
    <mergeCell ref="B84:B87"/>
    <mergeCell ref="B80:B83"/>
    <mergeCell ref="A80:A83"/>
    <mergeCell ref="A84:A87"/>
    <mergeCell ref="A88:A91"/>
    <mergeCell ref="B55:B58"/>
    <mergeCell ref="B43:B46"/>
    <mergeCell ref="B11:B14"/>
    <mergeCell ref="B15:B18"/>
    <mergeCell ref="B23:B26"/>
    <mergeCell ref="B27:B30"/>
    <mergeCell ref="B19:B22"/>
    <mergeCell ref="B31:B34"/>
    <mergeCell ref="B35:B38"/>
    <mergeCell ref="B39:B42"/>
    <mergeCell ref="B47:B50"/>
    <mergeCell ref="B51:B54"/>
    <mergeCell ref="B64:B67"/>
    <mergeCell ref="A68:A71"/>
    <mergeCell ref="A72:A75"/>
    <mergeCell ref="A76:A79"/>
    <mergeCell ref="A64:A67"/>
    <mergeCell ref="B68:B71"/>
    <mergeCell ref="B72:B75"/>
    <mergeCell ref="B76:B79"/>
    <mergeCell ref="A100:A103"/>
    <mergeCell ref="A104:A107"/>
    <mergeCell ref="A108:A111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92:A95"/>
  </mergeCells>
  <phoneticPr fontId="3" type="noConversion"/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ignoredErrors>
    <ignoredError sqref="A12:A58 A11 F11:AC11 C12:AC58 C11:D11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528C-14EE-4D47-AE65-4F99A0CE4ED8}">
  <sheetPr>
    <tabColor rgb="FF00B050"/>
    <pageSetUpPr fitToPage="1"/>
  </sheetPr>
  <dimension ref="A1:H42"/>
  <sheetViews>
    <sheetView showGridLines="0" topLeftCell="A5" zoomScale="70" zoomScaleNormal="70" zoomScaleSheetLayoutView="100" workbookViewId="0">
      <selection activeCell="C20" sqref="C20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1" t="s">
        <v>107</v>
      </c>
      <c r="C2" s="181"/>
      <c r="D2" s="181"/>
      <c r="E2" s="181"/>
      <c r="F2" s="181"/>
      <c r="G2" s="181"/>
      <c r="H2" s="181"/>
    </row>
    <row r="3" spans="1:8" ht="16.5" customHeight="1" x14ac:dyDescent="0.3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3">
      <c r="B4" s="181"/>
      <c r="C4" s="181"/>
      <c r="D4" s="181"/>
      <c r="E4" s="181"/>
      <c r="F4" s="181"/>
      <c r="G4" s="181"/>
      <c r="H4" s="181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109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84</v>
      </c>
      <c r="D9" s="49"/>
    </row>
    <row r="10" spans="1:8" ht="16.5" x14ac:dyDescent="0.35">
      <c r="B10" s="50" t="s">
        <v>67</v>
      </c>
      <c r="C10" s="47" t="s">
        <v>108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6" t="s">
        <v>99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3">
      <c r="A14" s="54"/>
      <c r="B14" s="187"/>
      <c r="C14" s="189"/>
      <c r="D14" s="185"/>
      <c r="E14" s="189"/>
      <c r="F14" s="183"/>
    </row>
    <row r="15" spans="1:8" ht="15" x14ac:dyDescent="0.3">
      <c r="A15" s="54"/>
      <c r="B15" s="55" t="s">
        <v>31</v>
      </c>
      <c r="C15" s="42">
        <f>'[3]Curva faltante real 2038'!$AH51*1000</f>
        <v>49847222.092228942</v>
      </c>
      <c r="D15" s="56">
        <v>1</v>
      </c>
      <c r="E15" s="168">
        <f>+C15</f>
        <v>49847222.092228942</v>
      </c>
      <c r="F15" s="40"/>
    </row>
    <row r="16" spans="1:8" ht="15" x14ac:dyDescent="0.3">
      <c r="A16" s="54"/>
      <c r="B16" s="55" t="s">
        <v>39</v>
      </c>
      <c r="C16" s="42">
        <f>'[3]Curva faltante real 2038'!$AH52*1000</f>
        <v>49354635.740985051</v>
      </c>
      <c r="D16" s="56">
        <v>1</v>
      </c>
      <c r="E16" s="168">
        <f t="shared" ref="E16:E26" si="0">+C16</f>
        <v>49354635.740985051</v>
      </c>
      <c r="F16" s="40"/>
    </row>
    <row r="17" spans="1:7" ht="15" x14ac:dyDescent="0.3">
      <c r="A17" s="54"/>
      <c r="B17" s="55" t="s">
        <v>40</v>
      </c>
      <c r="C17" s="42">
        <f>'[3]Curva faltante real 2038'!$AH53*1000</f>
        <v>49897219.846825808</v>
      </c>
      <c r="D17" s="56">
        <v>1</v>
      </c>
      <c r="E17" s="168">
        <f t="shared" si="0"/>
        <v>49897219.846825808</v>
      </c>
      <c r="F17" s="40"/>
    </row>
    <row r="18" spans="1:7" ht="15" x14ac:dyDescent="0.3">
      <c r="A18" s="54"/>
      <c r="B18" s="55" t="s">
        <v>41</v>
      </c>
      <c r="C18" s="42">
        <f>'[3]Curva faltante real 2038'!$AH54*1000</f>
        <v>49940567.633626387</v>
      </c>
      <c r="D18" s="56">
        <v>1</v>
      </c>
      <c r="E18" s="168">
        <f t="shared" si="0"/>
        <v>49940567.633626387</v>
      </c>
      <c r="F18" s="40"/>
    </row>
    <row r="19" spans="1:7" ht="15" x14ac:dyDescent="0.3">
      <c r="A19" s="54"/>
      <c r="B19" s="55" t="s">
        <v>42</v>
      </c>
      <c r="C19" s="42">
        <f>'[3]Curva faltante real 2038'!$AH55*1000</f>
        <v>51898323.454357021</v>
      </c>
      <c r="D19" s="56">
        <v>1</v>
      </c>
      <c r="E19" s="168">
        <f t="shared" si="0"/>
        <v>51898323.454357021</v>
      </c>
      <c r="F19" s="40"/>
    </row>
    <row r="20" spans="1:7" ht="15" x14ac:dyDescent="0.3">
      <c r="A20" s="57"/>
      <c r="B20" s="55" t="s">
        <v>43</v>
      </c>
      <c r="C20" s="42">
        <f>'[3]Curva faltante real 2038'!$AH56*1000</f>
        <v>49106818.352247193</v>
      </c>
      <c r="D20" s="56">
        <v>1</v>
      </c>
      <c r="E20" s="168">
        <f t="shared" si="0"/>
        <v>49106818.352247193</v>
      </c>
      <c r="F20" s="40"/>
    </row>
    <row r="21" spans="1:7" ht="15" x14ac:dyDescent="0.3">
      <c r="A21" s="57"/>
      <c r="B21" s="55" t="s">
        <v>45</v>
      </c>
      <c r="C21" s="42">
        <f>'[3]Curva faltante real 2038'!$AH57*1000</f>
        <v>50694513.331485771</v>
      </c>
      <c r="D21" s="56">
        <v>1</v>
      </c>
      <c r="E21" s="168">
        <f t="shared" si="0"/>
        <v>50694513.331485771</v>
      </c>
      <c r="F21" s="40"/>
    </row>
    <row r="22" spans="1:7" ht="15" x14ac:dyDescent="0.3">
      <c r="A22" s="57"/>
      <c r="B22" s="55" t="s">
        <v>46</v>
      </c>
      <c r="C22" s="42">
        <f>'[3]Curva faltante real 2038'!$AH58*1000</f>
        <v>51286817.113200396</v>
      </c>
      <c r="D22" s="56">
        <v>1</v>
      </c>
      <c r="E22" s="168">
        <f t="shared" si="0"/>
        <v>51286817.113200396</v>
      </c>
      <c r="F22" s="40"/>
    </row>
    <row r="23" spans="1:7" ht="15" x14ac:dyDescent="0.3">
      <c r="A23" s="57"/>
      <c r="B23" s="55" t="s">
        <v>47</v>
      </c>
      <c r="C23" s="42">
        <f>'[3]Curva faltante real 2038'!$AH59*1000</f>
        <v>51155964.21481739</v>
      </c>
      <c r="D23" s="56">
        <v>1</v>
      </c>
      <c r="E23" s="168">
        <f t="shared" si="0"/>
        <v>51155964.21481739</v>
      </c>
      <c r="F23" s="40"/>
    </row>
    <row r="24" spans="1:7" ht="15" x14ac:dyDescent="0.3">
      <c r="A24" s="57"/>
      <c r="B24" s="55" t="s">
        <v>48</v>
      </c>
      <c r="C24" s="42">
        <f>'[3]Curva faltante real 2038'!$AH60*1000</f>
        <v>52561990.495796815</v>
      </c>
      <c r="D24" s="56">
        <v>1</v>
      </c>
      <c r="E24" s="168">
        <f t="shared" si="0"/>
        <v>52561990.495796815</v>
      </c>
      <c r="F24" s="40"/>
    </row>
    <row r="25" spans="1:7" ht="15" x14ac:dyDescent="0.3">
      <c r="A25" s="57"/>
      <c r="B25" s="55" t="s">
        <v>49</v>
      </c>
      <c r="C25" s="42">
        <f>'[3]Curva faltante real 2038'!$AH61*1000</f>
        <v>51908870.469591118</v>
      </c>
      <c r="D25" s="56">
        <v>1</v>
      </c>
      <c r="E25" s="168">
        <f t="shared" si="0"/>
        <v>51908870.469591118</v>
      </c>
      <c r="F25" s="40"/>
    </row>
    <row r="26" spans="1:7" ht="15" x14ac:dyDescent="0.3">
      <c r="A26" s="57"/>
      <c r="B26" s="55" t="s">
        <v>50</v>
      </c>
      <c r="C26" s="42">
        <f>'[3]Curva faltante real 2038'!$AH62*1000</f>
        <v>52465657.452354737</v>
      </c>
      <c r="D26" s="56">
        <v>1</v>
      </c>
      <c r="E26" s="168">
        <f t="shared" si="0"/>
        <v>52465657.452354737</v>
      </c>
      <c r="F26" s="40"/>
    </row>
    <row r="27" spans="1:7" ht="14" x14ac:dyDescent="0.3">
      <c r="B27" s="58" t="s">
        <v>34</v>
      </c>
      <c r="C27" s="59">
        <f>SUM(C15:C26)</f>
        <v>610118600.19751668</v>
      </c>
      <c r="D27" s="60"/>
      <c r="E27" s="170">
        <f>SUM(E15:E26)</f>
        <v>610118600.19751668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72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89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8.25" customHeight="1" x14ac:dyDescent="0.3">
      <c r="B35" s="191" t="s">
        <v>98</v>
      </c>
      <c r="C35" s="191"/>
      <c r="D35" s="191"/>
      <c r="E35" s="191"/>
      <c r="F35" s="191"/>
    </row>
    <row r="36" spans="2:6" ht="8.25" customHeight="1" x14ac:dyDescent="0.3">
      <c r="B36" s="191"/>
      <c r="C36" s="191"/>
      <c r="D36" s="191"/>
      <c r="E36" s="191"/>
      <c r="F36" s="191"/>
    </row>
    <row r="37" spans="2:6" ht="8.25" customHeight="1" x14ac:dyDescent="0.3">
      <c r="B37" s="191"/>
      <c r="C37" s="191"/>
      <c r="D37" s="191"/>
      <c r="E37" s="191"/>
      <c r="F37" s="191"/>
    </row>
    <row r="38" spans="2:6" x14ac:dyDescent="0.3">
      <c r="B38" s="33" t="s">
        <v>105</v>
      </c>
      <c r="C38" s="33"/>
      <c r="D38" s="35"/>
      <c r="E38" s="33"/>
      <c r="F38" s="33"/>
    </row>
    <row r="39" spans="2:6" x14ac:dyDescent="0.3">
      <c r="B39" s="32" t="s">
        <v>106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FD85-A207-4F0A-ACF9-7BD0273AED99}">
  <sheetPr>
    <tabColor theme="3" tint="0.39997558519241921"/>
    <pageSetUpPr fitToPage="1"/>
  </sheetPr>
  <dimension ref="A1:AG111"/>
  <sheetViews>
    <sheetView showGridLines="0" zoomScale="85" zoomScaleNormal="85" workbookViewId="0">
      <pane xSplit="4" ySplit="10" topLeftCell="T56" activePane="bottomRight" state="frozen"/>
      <selection pane="topRight"/>
      <selection pane="bottomLeft"/>
      <selection pane="bottomRight" sqref="A1:AC61"/>
    </sheetView>
  </sheetViews>
  <sheetFormatPr baseColWidth="10" defaultColWidth="0" defaultRowHeight="12.5" x14ac:dyDescent="0.25"/>
  <cols>
    <col min="1" max="1" width="7.81640625" style="1" customWidth="1"/>
    <col min="2" max="2" width="15.54296875" style="1" customWidth="1"/>
    <col min="3" max="3" width="9.26953125" style="1" customWidth="1"/>
    <col min="4" max="4" width="12.7265625" style="1" customWidth="1"/>
    <col min="5" max="25" width="14.54296875" style="1" bestFit="1" customWidth="1"/>
    <col min="26" max="26" width="15.81640625" style="1" customWidth="1"/>
    <col min="27" max="28" width="14.5429687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6.5" x14ac:dyDescent="0.25">
      <c r="A1" s="79" t="s">
        <v>79</v>
      </c>
    </row>
    <row r="2" spans="1:33" ht="16.5" x14ac:dyDescent="0.25">
      <c r="A2" s="79" t="s">
        <v>55</v>
      </c>
      <c r="C2" s="80"/>
      <c r="D2" s="208"/>
      <c r="E2" s="208"/>
      <c r="F2" s="208"/>
    </row>
    <row r="3" spans="1:33" ht="16.5" x14ac:dyDescent="0.25">
      <c r="A3" s="79" t="s">
        <v>56</v>
      </c>
      <c r="C3" s="80"/>
      <c r="D3" s="82" t="str">
        <f>+'Formato Resumen 24'!C6</f>
        <v>GM-24-002 (CP-ENDC2024-001)</v>
      </c>
      <c r="E3" s="81"/>
      <c r="F3" s="81"/>
    </row>
    <row r="4" spans="1:33" ht="16.5" x14ac:dyDescent="0.25">
      <c r="A4" s="79" t="s">
        <v>57</v>
      </c>
      <c r="C4" s="80"/>
      <c r="D4" s="2"/>
      <c r="E4" s="81"/>
      <c r="F4" s="81"/>
      <c r="H4" s="83"/>
    </row>
    <row r="5" spans="1:33" ht="16.5" x14ac:dyDescent="0.25">
      <c r="A5" s="79" t="s">
        <v>59</v>
      </c>
      <c r="C5" s="80"/>
      <c r="D5" s="2"/>
      <c r="E5" s="81"/>
      <c r="F5" s="81"/>
    </row>
    <row r="6" spans="1:33" ht="16.5" x14ac:dyDescent="0.25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5">
      <c r="A7" s="79" t="s">
        <v>29</v>
      </c>
      <c r="C7" s="80"/>
      <c r="D7" s="161" t="s">
        <v>87</v>
      </c>
      <c r="E7" s="81"/>
      <c r="F7" s="81"/>
    </row>
    <row r="8" spans="1:33" ht="13.5" customHeight="1" x14ac:dyDescent="0.4">
      <c r="A8" s="87" t="s">
        <v>60</v>
      </c>
      <c r="D8" s="85" t="s">
        <v>38</v>
      </c>
    </row>
    <row r="9" spans="1:33" ht="16" thickBot="1" x14ac:dyDescent="0.3">
      <c r="C9" s="196"/>
      <c r="D9" s="196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2" t="e">
        <f>+DATE(#REF!,1,1)</f>
        <v>#REF!</v>
      </c>
      <c r="B11" s="207">
        <f>+'Formato Resumen 24'!$E15</f>
        <v>163132514.98150155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2"/>
      <c r="B12" s="20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2"/>
      <c r="B13" s="20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3"/>
      <c r="B14" s="20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2" t="e">
        <f>+DATE(#REF!,1+1,1)</f>
        <v>#REF!</v>
      </c>
      <c r="B15" s="207">
        <f>+'Formato Resumen 24'!$E16</f>
        <v>162840098.44312945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5" t="e">
        <f>+DATE(#REF!,3,1)</f>
        <v>#REF!</v>
      </c>
      <c r="B19" s="207">
        <f>+'Formato Resumen 24'!$E17</f>
        <v>142081298.56301752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2" t="e">
        <f>+DATE(#REF!,4,1)</f>
        <v>#REF!</v>
      </c>
      <c r="B23" s="207">
        <f>+'Formato Resumen 24'!$E18</f>
        <v>107842089.95100205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2" t="e">
        <f>+DATE(#REF!,5,1)</f>
        <v>#REF!</v>
      </c>
      <c r="B27" s="207">
        <f>+'Formato Resumen 24'!$E19</f>
        <v>102884606.79515895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2" t="e">
        <f>+DATE(#REF!,6,1)</f>
        <v>#REF!</v>
      </c>
      <c r="B31" s="207">
        <f>+'Formato Resumen 24'!$E20</f>
        <v>88365492.669916824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2" t="e">
        <f>+DATE(#REF!,7,1)</f>
        <v>#REF!</v>
      </c>
      <c r="B35" s="207">
        <f>+'Formato Resumen 24'!$E21</f>
        <v>18461159.691780742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2" t="e">
        <f>+DATE(#REF!,8,1)</f>
        <v>#REF!</v>
      </c>
      <c r="B39" s="207">
        <f>+'Formato Resumen 24'!$E22</f>
        <v>25170357.97904367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2" t="e">
        <f>+DATE(#REF!,9,1)</f>
        <v>#REF!</v>
      </c>
      <c r="B43" s="207">
        <f>+'Formato Resumen 24'!$E23</f>
        <v>1676612.4091436004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2" t="e">
        <f>+DATE(#REF!,10,1)</f>
        <v>#REF!</v>
      </c>
      <c r="B47" s="207">
        <f>+'Formato Resumen 24'!$E24</f>
        <v>3537910.5605042586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2" t="e">
        <f>+DATE(#REF!,11,1)</f>
        <v>#REF!</v>
      </c>
      <c r="B51" s="207">
        <f>+'Formato Resumen 24'!$E25</f>
        <v>3522210.3343581557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2" t="e">
        <f>+DATE(#REF!,12,1)</f>
        <v>#REF!</v>
      </c>
      <c r="B55" s="207">
        <f>+'Formato Resumen 24'!$E26</f>
        <v>24866880.364220746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4" x14ac:dyDescent="0.25">
      <c r="A65" s="194"/>
      <c r="B65" s="194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4" x14ac:dyDescent="0.25">
      <c r="A66" s="194"/>
      <c r="B66" s="194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4.5" thickBot="1" x14ac:dyDescent="0.3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4" x14ac:dyDescent="0.25">
      <c r="A69" s="194"/>
      <c r="B69" s="194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4" x14ac:dyDescent="0.25">
      <c r="A70" s="194"/>
      <c r="B70" s="194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4.5" thickBot="1" x14ac:dyDescent="0.3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4" x14ac:dyDescent="0.25">
      <c r="A73" s="194"/>
      <c r="B73" s="194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4" x14ac:dyDescent="0.25">
      <c r="A74" s="194"/>
      <c r="B74" s="194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4.5" thickBot="1" x14ac:dyDescent="0.3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4" x14ac:dyDescent="0.25">
      <c r="A77" s="194"/>
      <c r="B77" s="194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4" x14ac:dyDescent="0.25">
      <c r="A78" s="194"/>
      <c r="B78" s="194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4.5" thickBot="1" x14ac:dyDescent="0.3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4" x14ac:dyDescent="0.25">
      <c r="A81" s="194"/>
      <c r="B81" s="194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4" x14ac:dyDescent="0.25">
      <c r="A82" s="194"/>
      <c r="B82" s="194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4.5" thickBot="1" x14ac:dyDescent="0.3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4" x14ac:dyDescent="0.25">
      <c r="A85" s="194"/>
      <c r="B85" s="194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4" x14ac:dyDescent="0.25">
      <c r="A86" s="194"/>
      <c r="B86" s="194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4.5" thickBot="1" x14ac:dyDescent="0.3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4" x14ac:dyDescent="0.25">
      <c r="A89" s="194"/>
      <c r="B89" s="194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4" x14ac:dyDescent="0.25">
      <c r="A90" s="194"/>
      <c r="B90" s="194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4.5" thickBot="1" x14ac:dyDescent="0.3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4" x14ac:dyDescent="0.25">
      <c r="A93" s="194"/>
      <c r="B93" s="194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4" x14ac:dyDescent="0.25">
      <c r="A94" s="194"/>
      <c r="B94" s="194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4.5" thickBot="1" x14ac:dyDescent="0.3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4" x14ac:dyDescent="0.25">
      <c r="A97" s="194"/>
      <c r="B97" s="194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4" x14ac:dyDescent="0.25">
      <c r="A98" s="194"/>
      <c r="B98" s="194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4.5" thickBot="1" x14ac:dyDescent="0.3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4" x14ac:dyDescent="0.25">
      <c r="A101" s="194"/>
      <c r="B101" s="194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4" x14ac:dyDescent="0.25">
      <c r="A102" s="194"/>
      <c r="B102" s="194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4.5" thickBot="1" x14ac:dyDescent="0.3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4" x14ac:dyDescent="0.25">
      <c r="A105" s="194"/>
      <c r="B105" s="194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4" x14ac:dyDescent="0.25">
      <c r="A106" s="194"/>
      <c r="B106" s="194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4.5" thickBot="1" x14ac:dyDescent="0.3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4" x14ac:dyDescent="0.25">
      <c r="A109" s="194"/>
      <c r="B109" s="194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4" x14ac:dyDescent="0.25">
      <c r="A110" s="194"/>
      <c r="B110" s="194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4.5" thickBot="1" x14ac:dyDescent="0.3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F2"/>
    <mergeCell ref="A100:A103"/>
    <mergeCell ref="B100:B103"/>
    <mergeCell ref="A104:A107"/>
    <mergeCell ref="B104:B107"/>
    <mergeCell ref="A76:A79"/>
    <mergeCell ref="B76:B79"/>
    <mergeCell ref="A80:A83"/>
    <mergeCell ref="B80:B83"/>
    <mergeCell ref="A84:A87"/>
    <mergeCell ref="B84:B87"/>
    <mergeCell ref="A64:A67"/>
    <mergeCell ref="B64:B67"/>
    <mergeCell ref="A68:A71"/>
    <mergeCell ref="B68:B71"/>
    <mergeCell ref="A72:A75"/>
    <mergeCell ref="A108:A111"/>
    <mergeCell ref="B108:B111"/>
    <mergeCell ref="A88:A91"/>
    <mergeCell ref="B88:B91"/>
    <mergeCell ref="A92:A95"/>
    <mergeCell ref="B92:B95"/>
    <mergeCell ref="A96:A99"/>
    <mergeCell ref="B96:B99"/>
    <mergeCell ref="B72:B75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9:A22"/>
    <mergeCell ref="B19:B2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CAC6-B196-4C9B-AC8D-E043EFB1C7E2}">
  <sheetPr>
    <tabColor rgb="FF00B050"/>
    <pageSetUpPr fitToPage="1"/>
  </sheetPr>
  <dimension ref="A1:H42"/>
  <sheetViews>
    <sheetView showGridLines="0" topLeftCell="A9" zoomScale="70" zoomScaleNormal="70" zoomScaleSheetLayoutView="100" workbookViewId="0">
      <selection activeCell="C20" sqref="C20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1" t="s">
        <v>107</v>
      </c>
      <c r="C2" s="181"/>
      <c r="D2" s="181"/>
      <c r="E2" s="181"/>
      <c r="F2" s="181"/>
      <c r="G2" s="181"/>
      <c r="H2" s="181"/>
    </row>
    <row r="3" spans="1:8" ht="16.5" customHeight="1" x14ac:dyDescent="0.3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3">
      <c r="B4" s="181"/>
      <c r="C4" s="181"/>
      <c r="D4" s="181"/>
      <c r="E4" s="181"/>
      <c r="F4" s="181"/>
      <c r="G4" s="181"/>
      <c r="H4" s="181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109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84</v>
      </c>
      <c r="D9" s="49"/>
    </row>
    <row r="10" spans="1:8" ht="16.5" x14ac:dyDescent="0.35">
      <c r="B10" s="50" t="s">
        <v>67</v>
      </c>
      <c r="C10" s="47" t="s">
        <v>108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6" t="s">
        <v>110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3">
      <c r="A14" s="54"/>
      <c r="B14" s="187"/>
      <c r="C14" s="189"/>
      <c r="D14" s="185"/>
      <c r="E14" s="189"/>
      <c r="F14" s="183"/>
    </row>
    <row r="15" spans="1:8" ht="15" x14ac:dyDescent="0.3">
      <c r="A15" s="54"/>
      <c r="B15" s="55" t="s">
        <v>31</v>
      </c>
      <c r="C15" s="42">
        <f>'[4]Curva faltante real 2039'!$AH51*1000</f>
        <v>38622084.080379546</v>
      </c>
      <c r="D15" s="56">
        <v>1</v>
      </c>
      <c r="E15" s="168">
        <f>+C15</f>
        <v>38622084.080379546</v>
      </c>
      <c r="F15" s="40"/>
    </row>
    <row r="16" spans="1:8" ht="15" x14ac:dyDescent="0.3">
      <c r="A16" s="54"/>
      <c r="B16" s="55" t="s">
        <v>39</v>
      </c>
      <c r="C16" s="42">
        <f>'[4]Curva faltante real 2039'!$AH52*1000</f>
        <v>38583493.186205223</v>
      </c>
      <c r="D16" s="56">
        <v>1</v>
      </c>
      <c r="E16" s="168">
        <f t="shared" ref="E16:E26" si="0">+C16</f>
        <v>38583493.186205223</v>
      </c>
      <c r="F16" s="40"/>
    </row>
    <row r="17" spans="1:7" ht="15" x14ac:dyDescent="0.3">
      <c r="A17" s="54"/>
      <c r="B17" s="55" t="s">
        <v>40</v>
      </c>
      <c r="C17" s="42">
        <f>'[4]Curva faltante real 2039'!$AH53*1000</f>
        <v>40446083.0503169</v>
      </c>
      <c r="D17" s="56">
        <v>1</v>
      </c>
      <c r="E17" s="168">
        <f t="shared" si="0"/>
        <v>40446083.0503169</v>
      </c>
      <c r="F17" s="40"/>
    </row>
    <row r="18" spans="1:7" ht="15" x14ac:dyDescent="0.3">
      <c r="A18" s="54"/>
      <c r="B18" s="55" t="s">
        <v>41</v>
      </c>
      <c r="C18" s="42">
        <f>'[4]Curva faltante real 2039'!$AH54*1000</f>
        <v>38524274.079310492</v>
      </c>
      <c r="D18" s="56">
        <v>1</v>
      </c>
      <c r="E18" s="168">
        <f t="shared" si="0"/>
        <v>38524274.079310492</v>
      </c>
      <c r="F18" s="40"/>
    </row>
    <row r="19" spans="1:7" ht="15" x14ac:dyDescent="0.3">
      <c r="A19" s="54"/>
      <c r="B19" s="55" t="s">
        <v>42</v>
      </c>
      <c r="C19" s="42">
        <f>'[4]Curva faltante real 2039'!$AH55*1000</f>
        <v>39471200.514627889</v>
      </c>
      <c r="D19" s="56">
        <v>1</v>
      </c>
      <c r="E19" s="168">
        <f t="shared" si="0"/>
        <v>39471200.514627889</v>
      </c>
      <c r="F19" s="40"/>
    </row>
    <row r="20" spans="1:7" ht="15" x14ac:dyDescent="0.3">
      <c r="A20" s="57"/>
      <c r="B20" s="55" t="s">
        <v>43</v>
      </c>
      <c r="C20" s="42">
        <f>'[4]Curva faltante real 2039'!$AH56*1000</f>
        <v>37913387.557465531</v>
      </c>
      <c r="D20" s="56">
        <v>1</v>
      </c>
      <c r="E20" s="168">
        <f t="shared" si="0"/>
        <v>37913387.557465531</v>
      </c>
      <c r="F20" s="40"/>
    </row>
    <row r="21" spans="1:7" ht="15" x14ac:dyDescent="0.3">
      <c r="A21" s="57"/>
      <c r="B21" s="55" t="s">
        <v>45</v>
      </c>
      <c r="C21" s="42">
        <f>'[4]Curva faltante real 2039'!$AH57*1000</f>
        <v>39099834.974457107</v>
      </c>
      <c r="D21" s="56">
        <v>1</v>
      </c>
      <c r="E21" s="168">
        <f t="shared" si="0"/>
        <v>39099834.974457107</v>
      </c>
      <c r="F21" s="40"/>
    </row>
    <row r="22" spans="1:7" ht="15" x14ac:dyDescent="0.3">
      <c r="A22" s="57"/>
      <c r="B22" s="55" t="s">
        <v>46</v>
      </c>
      <c r="C22" s="42">
        <f>'[4]Curva faltante real 2039'!$AH58*1000</f>
        <v>39664686.461911052</v>
      </c>
      <c r="D22" s="56">
        <v>1</v>
      </c>
      <c r="E22" s="168">
        <f t="shared" si="0"/>
        <v>39664686.461911052</v>
      </c>
      <c r="F22" s="40"/>
    </row>
    <row r="23" spans="1:7" ht="15" x14ac:dyDescent="0.3">
      <c r="A23" s="57"/>
      <c r="B23" s="55" t="s">
        <v>47</v>
      </c>
      <c r="C23" s="42">
        <f>'[4]Curva faltante real 2039'!$AH59*1000</f>
        <v>39440729.90083269</v>
      </c>
      <c r="D23" s="56">
        <v>1</v>
      </c>
      <c r="E23" s="168">
        <f t="shared" si="0"/>
        <v>39440729.90083269</v>
      </c>
      <c r="F23" s="40"/>
    </row>
    <row r="24" spans="1:7" ht="15" x14ac:dyDescent="0.3">
      <c r="A24" s="57"/>
      <c r="B24" s="55" t="s">
        <v>48</v>
      </c>
      <c r="C24" s="42">
        <f>'[4]Curva faltante real 2039'!$AH60*1000</f>
        <v>40636881.039245762</v>
      </c>
      <c r="D24" s="56">
        <v>1</v>
      </c>
      <c r="E24" s="168">
        <f t="shared" si="0"/>
        <v>40636881.039245762</v>
      </c>
      <c r="F24" s="40"/>
    </row>
    <row r="25" spans="1:7" ht="15" x14ac:dyDescent="0.3">
      <c r="A25" s="57"/>
      <c r="B25" s="55" t="s">
        <v>49</v>
      </c>
      <c r="C25" s="42">
        <f>'[4]Curva faltante real 2039'!$AH61*1000</f>
        <v>39482344.125222221</v>
      </c>
      <c r="D25" s="56">
        <v>1</v>
      </c>
      <c r="E25" s="168">
        <f t="shared" si="0"/>
        <v>39482344.125222221</v>
      </c>
      <c r="F25" s="40"/>
    </row>
    <row r="26" spans="1:7" ht="15" x14ac:dyDescent="0.3">
      <c r="A26" s="57"/>
      <c r="B26" s="55" t="s">
        <v>50</v>
      </c>
      <c r="C26" s="42">
        <f>'[4]Curva faltante real 2039'!$AH62*1000</f>
        <v>39626056.645149112</v>
      </c>
      <c r="D26" s="56">
        <v>1</v>
      </c>
      <c r="E26" s="168">
        <f t="shared" si="0"/>
        <v>39626056.645149112</v>
      </c>
      <c r="F26" s="40"/>
    </row>
    <row r="27" spans="1:7" ht="14" x14ac:dyDescent="0.3">
      <c r="B27" s="58" t="s">
        <v>34</v>
      </c>
      <c r="C27" s="59">
        <f>SUM(C15:C26)</f>
        <v>471511055.61512351</v>
      </c>
      <c r="D27" s="60"/>
      <c r="E27" s="170">
        <f>SUM(E15:E26)</f>
        <v>471511055.61512351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72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89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8.25" customHeight="1" x14ac:dyDescent="0.3">
      <c r="B35" s="191" t="s">
        <v>98</v>
      </c>
      <c r="C35" s="191"/>
      <c r="D35" s="191"/>
      <c r="E35" s="191"/>
      <c r="F35" s="191"/>
    </row>
    <row r="36" spans="2:6" ht="8.25" customHeight="1" x14ac:dyDescent="0.3">
      <c r="B36" s="191"/>
      <c r="C36" s="191"/>
      <c r="D36" s="191"/>
      <c r="E36" s="191"/>
      <c r="F36" s="191"/>
    </row>
    <row r="37" spans="2:6" ht="8.25" customHeight="1" x14ac:dyDescent="0.3">
      <c r="B37" s="191"/>
      <c r="C37" s="191"/>
      <c r="D37" s="191"/>
      <c r="E37" s="191"/>
      <c r="F37" s="191"/>
    </row>
    <row r="38" spans="2:6" x14ac:dyDescent="0.3">
      <c r="B38" s="33" t="s">
        <v>105</v>
      </c>
      <c r="C38" s="33"/>
      <c r="D38" s="35"/>
      <c r="E38" s="33"/>
      <c r="F38" s="33"/>
    </row>
    <row r="39" spans="2:6" x14ac:dyDescent="0.3">
      <c r="B39" s="32" t="s">
        <v>106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26FE-8EB6-4048-AA2C-E5731D6D5B24}">
  <sheetPr>
    <tabColor theme="3" tint="0.39997558519241921"/>
    <pageSetUpPr fitToPage="1"/>
  </sheetPr>
  <dimension ref="A1:AG111"/>
  <sheetViews>
    <sheetView showGridLines="0" zoomScale="90" workbookViewId="0">
      <pane xSplit="4" ySplit="10" topLeftCell="E33" activePane="bottomRight" state="frozen"/>
      <selection activeCell="B2" sqref="B2:H4"/>
      <selection pane="topRight" activeCell="B2" sqref="B2:H4"/>
      <selection pane="bottomLeft" activeCell="B2" sqref="B2:H4"/>
      <selection pane="bottomRight" activeCell="G14" sqref="G14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3" width="9.26953125" style="1" customWidth="1"/>
    <col min="4" max="4" width="7.81640625" style="1" customWidth="1"/>
    <col min="5" max="14" width="14.453125" style="1" bestFit="1" customWidth="1"/>
    <col min="15" max="17" width="15.54296875" style="1" bestFit="1" customWidth="1"/>
    <col min="18" max="23" width="14.453125" style="1" bestFit="1" customWidth="1"/>
    <col min="24" max="24" width="15.54296875" style="1" bestFit="1" customWidth="1"/>
    <col min="25" max="25" width="14.453125" style="1" bestFit="1" customWidth="1"/>
    <col min="26" max="26" width="15.81640625" style="1" customWidth="1"/>
    <col min="27" max="28" width="14.45312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6.5" x14ac:dyDescent="0.25">
      <c r="A1" s="79" t="s">
        <v>79</v>
      </c>
    </row>
    <row r="2" spans="1:33" ht="16.5" x14ac:dyDescent="0.25">
      <c r="A2" s="79" t="s">
        <v>55</v>
      </c>
      <c r="C2" s="80"/>
      <c r="D2" s="208"/>
      <c r="E2" s="208"/>
      <c r="F2" s="208"/>
      <c r="G2" s="208"/>
    </row>
    <row r="3" spans="1:33" ht="16.5" x14ac:dyDescent="0.25">
      <c r="A3" s="79" t="s">
        <v>56</v>
      </c>
      <c r="C3" s="80"/>
      <c r="D3" s="82" t="str">
        <f>+'Formato Resumen 25'!C6</f>
        <v>GG-25-005 (CP-ENDC2025-005)</v>
      </c>
      <c r="E3" s="81"/>
      <c r="F3" s="81"/>
    </row>
    <row r="4" spans="1:33" ht="16.5" x14ac:dyDescent="0.25">
      <c r="A4" s="79" t="s">
        <v>57</v>
      </c>
      <c r="C4" s="80"/>
      <c r="D4" s="2"/>
      <c r="E4" s="81"/>
      <c r="F4" s="81"/>
      <c r="H4" s="83"/>
    </row>
    <row r="5" spans="1:33" ht="16.5" x14ac:dyDescent="0.25">
      <c r="A5" s="79" t="s">
        <v>59</v>
      </c>
      <c r="C5" s="80"/>
      <c r="D5" s="2"/>
      <c r="E5" s="81"/>
      <c r="F5" s="81"/>
    </row>
    <row r="6" spans="1:33" ht="16.5" x14ac:dyDescent="0.25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5">
      <c r="A7" s="79" t="s">
        <v>29</v>
      </c>
      <c r="C7" s="80"/>
      <c r="D7" s="161" t="s">
        <v>87</v>
      </c>
      <c r="E7" s="81"/>
      <c r="F7" s="81"/>
    </row>
    <row r="8" spans="1:33" ht="13.5" customHeight="1" x14ac:dyDescent="0.4">
      <c r="A8" s="87" t="s">
        <v>60</v>
      </c>
      <c r="D8" s="85" t="s">
        <v>38</v>
      </c>
    </row>
    <row r="9" spans="1:33" ht="16" thickBot="1" x14ac:dyDescent="0.3">
      <c r="C9" s="196"/>
      <c r="D9" s="196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2" t="e">
        <f>+DATE(#REF!,1,1)</f>
        <v>#REF!</v>
      </c>
      <c r="B11" s="200">
        <f>+'Formato Resumen 25'!$E15</f>
        <v>0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2"/>
      <c r="B12" s="20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2"/>
      <c r="B13" s="20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3"/>
      <c r="B14" s="209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2" t="e">
        <f>+DATE(#REF!,1+1,1)</f>
        <v>#REF!</v>
      </c>
      <c r="B15" s="200">
        <f>+'Formato Resumen 25'!$E16</f>
        <v>0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5" t="e">
        <f>+DATE(#REF!,3,1)</f>
        <v>#REF!</v>
      </c>
      <c r="B19" s="200">
        <f>+'Formato Resumen 25'!$E17</f>
        <v>0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2" t="e">
        <f>+DATE(#REF!,4,1)</f>
        <v>#REF!</v>
      </c>
      <c r="B23" s="200">
        <f>+'Formato Resumen 25'!$E18</f>
        <v>0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2" t="e">
        <f>+DATE(#REF!,5,1)</f>
        <v>#REF!</v>
      </c>
      <c r="B27" s="200">
        <f>+'Formato Resumen 25'!$E19</f>
        <v>0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2" t="e">
        <f>+DATE(#REF!,6,1)</f>
        <v>#REF!</v>
      </c>
      <c r="B31" s="200">
        <f>+'Formato Resumen 25'!$E20</f>
        <v>0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2" t="e">
        <f>+DATE(#REF!,7,1)</f>
        <v>#REF!</v>
      </c>
      <c r="B35" s="200">
        <f>+'Formato Resumen 25'!$E21</f>
        <v>0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2" t="e">
        <f>+DATE(#REF!,8,1)</f>
        <v>#REF!</v>
      </c>
      <c r="B39" s="200">
        <f>+'Formato Resumen 25'!$E22</f>
        <v>61474192.910910003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2" t="e">
        <f>+DATE(#REF!,9,1)</f>
        <v>#REF!</v>
      </c>
      <c r="B43" s="200">
        <f>+'Formato Resumen 25'!$E23</f>
        <v>53281212.341777846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2" t="e">
        <f>+DATE(#REF!,10,1)</f>
        <v>#REF!</v>
      </c>
      <c r="B47" s="200">
        <f>+'Formato Resumen 25'!$E24</f>
        <v>56528155.117976211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2" t="e">
        <f>+DATE(#REF!,11,1)</f>
        <v>#REF!</v>
      </c>
      <c r="B51" s="200">
        <f>+'Formato Resumen 25'!$E25</f>
        <v>52016252.625073045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2" t="e">
        <f>+DATE(#REF!,12,1)</f>
        <v>#REF!</v>
      </c>
      <c r="B55" s="200">
        <f>+'Formato Resumen 25'!$E26</f>
        <v>73002793.67391938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3"/>
      <c r="B58" s="209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C59" s="172" t="e">
        <f>+AC14+AC18+AC22+AC26+AC30+AC34+AC38+AC42+AC46+AC50+AC54+AC58</f>
        <v>#REF!</v>
      </c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4" x14ac:dyDescent="0.25">
      <c r="A65" s="194"/>
      <c r="B65" s="194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4" x14ac:dyDescent="0.25">
      <c r="A66" s="194"/>
      <c r="B66" s="194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4.5" thickBot="1" x14ac:dyDescent="0.3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4" x14ac:dyDescent="0.25">
      <c r="A69" s="194"/>
      <c r="B69" s="194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4" x14ac:dyDescent="0.25">
      <c r="A70" s="194"/>
      <c r="B70" s="194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4.5" thickBot="1" x14ac:dyDescent="0.3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4" x14ac:dyDescent="0.25">
      <c r="A73" s="194"/>
      <c r="B73" s="194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4" x14ac:dyDescent="0.25">
      <c r="A74" s="194"/>
      <c r="B74" s="194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4.5" thickBot="1" x14ac:dyDescent="0.3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4" x14ac:dyDescent="0.25">
      <c r="A77" s="194"/>
      <c r="B77" s="194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4" x14ac:dyDescent="0.25">
      <c r="A78" s="194"/>
      <c r="B78" s="194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4.5" thickBot="1" x14ac:dyDescent="0.3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4" x14ac:dyDescent="0.25">
      <c r="A81" s="194"/>
      <c r="B81" s="194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4" x14ac:dyDescent="0.25">
      <c r="A82" s="194"/>
      <c r="B82" s="194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4.5" thickBot="1" x14ac:dyDescent="0.3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4" x14ac:dyDescent="0.25">
      <c r="A85" s="194"/>
      <c r="B85" s="194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4" x14ac:dyDescent="0.25">
      <c r="A86" s="194"/>
      <c r="B86" s="194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4.5" thickBot="1" x14ac:dyDescent="0.3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4" x14ac:dyDescent="0.25">
      <c r="A89" s="194"/>
      <c r="B89" s="194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4" x14ac:dyDescent="0.25">
      <c r="A90" s="194"/>
      <c r="B90" s="194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4.5" thickBot="1" x14ac:dyDescent="0.3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4" x14ac:dyDescent="0.25">
      <c r="A93" s="194"/>
      <c r="B93" s="194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4" x14ac:dyDescent="0.25">
      <c r="A94" s="194"/>
      <c r="B94" s="194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4.5" thickBot="1" x14ac:dyDescent="0.3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4" x14ac:dyDescent="0.25">
      <c r="A97" s="194"/>
      <c r="B97" s="194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4" x14ac:dyDescent="0.25">
      <c r="A98" s="194"/>
      <c r="B98" s="194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4.5" thickBot="1" x14ac:dyDescent="0.3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4" x14ac:dyDescent="0.25">
      <c r="A101" s="194"/>
      <c r="B101" s="194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4" x14ac:dyDescent="0.25">
      <c r="A102" s="194"/>
      <c r="B102" s="194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4.5" thickBot="1" x14ac:dyDescent="0.3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4" x14ac:dyDescent="0.25">
      <c r="A105" s="194"/>
      <c r="B105" s="194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4" x14ac:dyDescent="0.25">
      <c r="A106" s="194"/>
      <c r="B106" s="194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4.5" thickBot="1" x14ac:dyDescent="0.3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4" x14ac:dyDescent="0.25">
      <c r="A109" s="194"/>
      <c r="B109" s="194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4" x14ac:dyDescent="0.25">
      <c r="A110" s="194"/>
      <c r="B110" s="194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4.5" thickBot="1" x14ac:dyDescent="0.3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G2"/>
    <mergeCell ref="A100:A103"/>
    <mergeCell ref="B100:B103"/>
    <mergeCell ref="A104:A107"/>
    <mergeCell ref="B104:B107"/>
    <mergeCell ref="A76:A79"/>
    <mergeCell ref="B76:B79"/>
    <mergeCell ref="A80:A83"/>
    <mergeCell ref="B80:B83"/>
    <mergeCell ref="A84:A87"/>
    <mergeCell ref="B84:B87"/>
    <mergeCell ref="A64:A67"/>
    <mergeCell ref="B64:B67"/>
    <mergeCell ref="A68:A71"/>
    <mergeCell ref="B68:B71"/>
    <mergeCell ref="A72:A75"/>
    <mergeCell ref="A108:A111"/>
    <mergeCell ref="B108:B111"/>
    <mergeCell ref="A88:A91"/>
    <mergeCell ref="B88:B91"/>
    <mergeCell ref="A92:A95"/>
    <mergeCell ref="B92:B95"/>
    <mergeCell ref="A96:A99"/>
    <mergeCell ref="B96:B99"/>
    <mergeCell ref="B72:B75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9:A22"/>
    <mergeCell ref="B19:B2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B483-6CFE-4891-A727-1504A601EAE3}">
  <sheetPr>
    <tabColor theme="3" tint="0.39997558519241921"/>
    <pageSetUpPr fitToPage="1"/>
  </sheetPr>
  <dimension ref="A1:AG62"/>
  <sheetViews>
    <sheetView showGridLines="0" topLeftCell="Q31" zoomScale="85" zoomScaleNormal="85" workbookViewId="0">
      <selection activeCell="D13" sqref="D13:G20"/>
    </sheetView>
  </sheetViews>
  <sheetFormatPr baseColWidth="10" defaultColWidth="0" defaultRowHeight="12.5" x14ac:dyDescent="0.25"/>
  <cols>
    <col min="1" max="1" width="9.81640625" style="1" customWidth="1"/>
    <col min="2" max="2" width="22.54296875" style="1" customWidth="1"/>
    <col min="3" max="3" width="18.54296875" style="1" customWidth="1"/>
    <col min="4" max="4" width="25.81640625" style="1" customWidth="1"/>
    <col min="5" max="5" width="16.54296875" style="1" bestFit="1" customWidth="1"/>
    <col min="6" max="8" width="16.26953125" style="1" bestFit="1" customWidth="1"/>
    <col min="9" max="9" width="16" style="1" bestFit="1" customWidth="1"/>
    <col min="10" max="11" width="16.7265625" style="1" bestFit="1" customWidth="1"/>
    <col min="12" max="12" width="17.54296875" style="1" bestFit="1" customWidth="1"/>
    <col min="13" max="13" width="16.7265625" style="1" bestFit="1" customWidth="1"/>
    <col min="14" max="14" width="17" style="1" bestFit="1" customWidth="1"/>
    <col min="15" max="16" width="17.54296875" style="1" bestFit="1" customWidth="1"/>
    <col min="17" max="18" width="16.7265625" style="1" bestFit="1" customWidth="1"/>
    <col min="19" max="20" width="17.54296875" style="1" bestFit="1" customWidth="1"/>
    <col min="21" max="21" width="16.7265625" style="1" bestFit="1" customWidth="1"/>
    <col min="22" max="24" width="17" style="1" bestFit="1" customWidth="1"/>
    <col min="25" max="25" width="17.54296875" style="1" bestFit="1" customWidth="1"/>
    <col min="26" max="26" width="20.26953125" style="1" customWidth="1"/>
    <col min="27" max="27" width="16.54296875" style="1" bestFit="1" customWidth="1"/>
    <col min="28" max="28" width="16.26953125" style="1" bestFit="1" customWidth="1"/>
    <col min="29" max="29" width="24.453125" style="1" customWidth="1"/>
    <col min="30" max="30" width="22.179687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6.5" x14ac:dyDescent="0.25">
      <c r="A1" s="79" t="s">
        <v>79</v>
      </c>
    </row>
    <row r="2" spans="1:33" ht="16.5" x14ac:dyDescent="0.25">
      <c r="A2" s="79" t="s">
        <v>55</v>
      </c>
      <c r="C2" s="80"/>
      <c r="D2" s="208"/>
      <c r="E2" s="208"/>
      <c r="F2" s="208"/>
      <c r="G2" s="208"/>
    </row>
    <row r="3" spans="1:33" ht="16.5" x14ac:dyDescent="0.25">
      <c r="A3" s="79" t="s">
        <v>56</v>
      </c>
      <c r="C3" s="80"/>
      <c r="D3" s="82" t="s">
        <v>113</v>
      </c>
      <c r="E3" s="81"/>
      <c r="F3" s="81"/>
    </row>
    <row r="4" spans="1:33" ht="16.5" x14ac:dyDescent="0.25">
      <c r="A4" s="79" t="s">
        <v>57</v>
      </c>
      <c r="C4" s="80"/>
      <c r="D4" s="2"/>
      <c r="E4" s="81"/>
      <c r="F4" s="81"/>
      <c r="H4" s="83"/>
    </row>
    <row r="5" spans="1:33" ht="16.5" x14ac:dyDescent="0.25">
      <c r="A5" s="79" t="s">
        <v>59</v>
      </c>
      <c r="C5" s="80"/>
      <c r="D5" s="2"/>
      <c r="E5" s="81"/>
      <c r="F5" s="81"/>
    </row>
    <row r="6" spans="1:33" ht="16.5" x14ac:dyDescent="0.25">
      <c r="A6" s="79" t="s">
        <v>28</v>
      </c>
      <c r="C6" s="80"/>
      <c r="D6" s="154">
        <v>2026</v>
      </c>
      <c r="E6" s="84"/>
      <c r="F6" s="84"/>
    </row>
    <row r="7" spans="1:33" ht="16.5" x14ac:dyDescent="0.25">
      <c r="A7" s="79" t="s">
        <v>29</v>
      </c>
      <c r="C7" s="80"/>
      <c r="D7" s="161" t="s">
        <v>87</v>
      </c>
      <c r="E7" s="81"/>
      <c r="F7" s="81"/>
    </row>
    <row r="8" spans="1:33" ht="13.5" customHeight="1" x14ac:dyDescent="0.4">
      <c r="A8" s="87" t="s">
        <v>60</v>
      </c>
      <c r="D8" s="85" t="s">
        <v>38</v>
      </c>
    </row>
    <row r="9" spans="1:33" ht="16" thickBot="1" x14ac:dyDescent="0.3">
      <c r="C9" s="196"/>
      <c r="D9" s="196"/>
    </row>
    <row r="10" spans="1:33" s="93" customFormat="1" ht="31.5" thickBot="1" x14ac:dyDescent="0.3">
      <c r="A10" s="3" t="s">
        <v>119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5">
        <v>46023</v>
      </c>
      <c r="B11" s="200">
        <v>0</v>
      </c>
      <c r="C11" s="94" t="s">
        <v>35</v>
      </c>
      <c r="D11" s="95">
        <v>20</v>
      </c>
      <c r="E11" s="148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0</v>
      </c>
      <c r="AB11" s="150">
        <v>0</v>
      </c>
      <c r="AC11" s="151">
        <v>0</v>
      </c>
      <c r="AF11" s="1" t="s">
        <v>1</v>
      </c>
      <c r="AG11" s="1">
        <v>1</v>
      </c>
    </row>
    <row r="12" spans="1:33" ht="14" x14ac:dyDescent="0.25">
      <c r="A12" s="202"/>
      <c r="B12" s="200"/>
      <c r="C12" s="100" t="s">
        <v>36</v>
      </c>
      <c r="D12" s="101">
        <v>5</v>
      </c>
      <c r="E12" s="145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46">
        <v>0</v>
      </c>
      <c r="V12" s="146">
        <v>0</v>
      </c>
      <c r="W12" s="146">
        <v>0</v>
      </c>
      <c r="X12" s="146">
        <v>0</v>
      </c>
      <c r="Y12" s="146">
        <v>0</v>
      </c>
      <c r="Z12" s="146">
        <v>0</v>
      </c>
      <c r="AA12" s="146">
        <v>0</v>
      </c>
      <c r="AB12" s="147">
        <v>0</v>
      </c>
      <c r="AC12" s="152">
        <v>0</v>
      </c>
      <c r="AF12" s="1" t="s">
        <v>3</v>
      </c>
      <c r="AG12" s="1">
        <v>1</v>
      </c>
    </row>
    <row r="13" spans="1:33" ht="14" x14ac:dyDescent="0.25">
      <c r="A13" s="202"/>
      <c r="B13" s="200"/>
      <c r="C13" s="106" t="s">
        <v>37</v>
      </c>
      <c r="D13" s="107">
        <v>6</v>
      </c>
      <c r="E13" s="174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0</v>
      </c>
      <c r="V13" s="143">
        <v>0</v>
      </c>
      <c r="W13" s="143">
        <v>0</v>
      </c>
      <c r="X13" s="143">
        <v>0</v>
      </c>
      <c r="Y13" s="143">
        <v>0</v>
      </c>
      <c r="Z13" s="143">
        <v>0</v>
      </c>
      <c r="AA13" s="143">
        <v>0</v>
      </c>
      <c r="AB13" s="144">
        <v>0</v>
      </c>
      <c r="AC13" s="153">
        <v>0</v>
      </c>
      <c r="AF13" s="1" t="s">
        <v>2</v>
      </c>
      <c r="AG13" s="1">
        <v>1</v>
      </c>
    </row>
    <row r="14" spans="1:33" ht="14.5" thickBot="1" x14ac:dyDescent="0.3">
      <c r="A14" s="203"/>
      <c r="B14" s="209"/>
      <c r="C14" s="122" t="s">
        <v>34</v>
      </c>
      <c r="D14" s="123">
        <v>31</v>
      </c>
      <c r="E14" s="108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42">
        <v>0</v>
      </c>
      <c r="AC14" s="152">
        <v>0</v>
      </c>
      <c r="AD14" s="152"/>
    </row>
    <row r="15" spans="1:33" ht="14" x14ac:dyDescent="0.25">
      <c r="A15" s="205">
        <v>46054</v>
      </c>
      <c r="B15" s="200">
        <v>0</v>
      </c>
      <c r="C15" s="94" t="s">
        <v>35</v>
      </c>
      <c r="D15" s="95">
        <v>20</v>
      </c>
      <c r="E15" s="148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50">
        <v>0</v>
      </c>
      <c r="AC15" s="151">
        <v>0</v>
      </c>
      <c r="AF15" s="1" t="s">
        <v>1</v>
      </c>
      <c r="AG15" s="1">
        <v>2</v>
      </c>
    </row>
    <row r="16" spans="1:33" ht="14" x14ac:dyDescent="0.25">
      <c r="A16" s="202"/>
      <c r="B16" s="200"/>
      <c r="C16" s="100" t="s">
        <v>36</v>
      </c>
      <c r="D16" s="101">
        <v>4</v>
      </c>
      <c r="E16" s="145">
        <v>0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  <c r="L16" s="146">
        <v>0</v>
      </c>
      <c r="M16" s="146">
        <v>0</v>
      </c>
      <c r="N16" s="146">
        <v>0</v>
      </c>
      <c r="O16" s="146">
        <v>0</v>
      </c>
      <c r="P16" s="146">
        <v>0</v>
      </c>
      <c r="Q16" s="146">
        <v>0</v>
      </c>
      <c r="R16" s="146">
        <v>0</v>
      </c>
      <c r="S16" s="146">
        <v>0</v>
      </c>
      <c r="T16" s="146">
        <v>0</v>
      </c>
      <c r="U16" s="146">
        <v>0</v>
      </c>
      <c r="V16" s="146">
        <v>0</v>
      </c>
      <c r="W16" s="146">
        <v>0</v>
      </c>
      <c r="X16" s="146">
        <v>0</v>
      </c>
      <c r="Y16" s="146">
        <v>0</v>
      </c>
      <c r="Z16" s="146">
        <v>0</v>
      </c>
      <c r="AA16" s="146">
        <v>0</v>
      </c>
      <c r="AB16" s="147">
        <v>0</v>
      </c>
      <c r="AC16" s="152">
        <v>0</v>
      </c>
      <c r="AF16" s="1" t="s">
        <v>3</v>
      </c>
      <c r="AG16" s="1">
        <v>2</v>
      </c>
    </row>
    <row r="17" spans="1:33" ht="14" x14ac:dyDescent="0.25">
      <c r="A17" s="202"/>
      <c r="B17" s="200"/>
      <c r="C17" s="106" t="s">
        <v>37</v>
      </c>
      <c r="D17" s="107">
        <v>4</v>
      </c>
      <c r="E17" s="174">
        <v>0</v>
      </c>
      <c r="F17" s="14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v>0</v>
      </c>
      <c r="R17" s="143">
        <v>0</v>
      </c>
      <c r="S17" s="143">
        <v>0</v>
      </c>
      <c r="T17" s="143">
        <v>0</v>
      </c>
      <c r="U17" s="143">
        <v>0</v>
      </c>
      <c r="V17" s="143">
        <v>0</v>
      </c>
      <c r="W17" s="143">
        <v>0</v>
      </c>
      <c r="X17" s="143">
        <v>0</v>
      </c>
      <c r="Y17" s="143">
        <v>0</v>
      </c>
      <c r="Z17" s="143">
        <v>0</v>
      </c>
      <c r="AA17" s="143">
        <v>0</v>
      </c>
      <c r="AB17" s="144">
        <v>0</v>
      </c>
      <c r="AC17" s="153">
        <v>0</v>
      </c>
      <c r="AF17" s="1" t="s">
        <v>2</v>
      </c>
      <c r="AG17" s="1">
        <v>2</v>
      </c>
    </row>
    <row r="18" spans="1:33" ht="14.5" thickBot="1" x14ac:dyDescent="0.3">
      <c r="A18" s="203"/>
      <c r="B18" s="201"/>
      <c r="C18" s="112" t="s">
        <v>34</v>
      </c>
      <c r="D18" s="113">
        <v>28</v>
      </c>
      <c r="E18" s="108">
        <v>0</v>
      </c>
      <c r="F18" s="109">
        <v>0</v>
      </c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0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42">
        <v>0</v>
      </c>
      <c r="AC18" s="152">
        <v>0</v>
      </c>
      <c r="AD18" s="152"/>
    </row>
    <row r="19" spans="1:33" ht="14" x14ac:dyDescent="0.25">
      <c r="A19" s="205">
        <v>46082</v>
      </c>
      <c r="B19" s="200">
        <v>0</v>
      </c>
      <c r="C19" s="94" t="s">
        <v>35</v>
      </c>
      <c r="D19" s="95">
        <v>21</v>
      </c>
      <c r="E19" s="148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  <c r="U19" s="149">
        <v>0</v>
      </c>
      <c r="V19" s="149">
        <v>0</v>
      </c>
      <c r="W19" s="149">
        <v>0</v>
      </c>
      <c r="X19" s="149">
        <v>0</v>
      </c>
      <c r="Y19" s="149">
        <v>0</v>
      </c>
      <c r="Z19" s="149">
        <v>0</v>
      </c>
      <c r="AA19" s="149">
        <v>0</v>
      </c>
      <c r="AB19" s="150">
        <v>0</v>
      </c>
      <c r="AC19" s="151">
        <v>0</v>
      </c>
      <c r="AF19" s="1" t="s">
        <v>1</v>
      </c>
      <c r="AG19" s="1">
        <v>3</v>
      </c>
    </row>
    <row r="20" spans="1:33" ht="14" x14ac:dyDescent="0.25">
      <c r="A20" s="202"/>
      <c r="B20" s="200"/>
      <c r="C20" s="100" t="s">
        <v>36</v>
      </c>
      <c r="D20" s="101">
        <v>4</v>
      </c>
      <c r="E20" s="145">
        <v>0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  <c r="P20" s="146">
        <v>0</v>
      </c>
      <c r="Q20" s="146">
        <v>0</v>
      </c>
      <c r="R20" s="146">
        <v>0</v>
      </c>
      <c r="S20" s="146">
        <v>0</v>
      </c>
      <c r="T20" s="146">
        <v>0</v>
      </c>
      <c r="U20" s="146">
        <v>0</v>
      </c>
      <c r="V20" s="146">
        <v>0</v>
      </c>
      <c r="W20" s="146">
        <v>0</v>
      </c>
      <c r="X20" s="146">
        <v>0</v>
      </c>
      <c r="Y20" s="146">
        <v>0</v>
      </c>
      <c r="Z20" s="146">
        <v>0</v>
      </c>
      <c r="AA20" s="146">
        <v>0</v>
      </c>
      <c r="AB20" s="147">
        <v>0</v>
      </c>
      <c r="AC20" s="152">
        <v>0</v>
      </c>
      <c r="AF20" s="1" t="s">
        <v>3</v>
      </c>
      <c r="AG20" s="1">
        <v>3</v>
      </c>
    </row>
    <row r="21" spans="1:33" ht="14" x14ac:dyDescent="0.25">
      <c r="A21" s="202"/>
      <c r="B21" s="200"/>
      <c r="C21" s="106" t="s">
        <v>37</v>
      </c>
      <c r="D21" s="107">
        <v>6</v>
      </c>
      <c r="E21" s="174">
        <v>0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  <c r="Z21" s="143">
        <v>0</v>
      </c>
      <c r="AA21" s="143">
        <v>0</v>
      </c>
      <c r="AB21" s="144">
        <v>0</v>
      </c>
      <c r="AC21" s="153">
        <v>0</v>
      </c>
      <c r="AF21" s="1" t="s">
        <v>2</v>
      </c>
      <c r="AG21" s="1">
        <v>3</v>
      </c>
    </row>
    <row r="22" spans="1:33" ht="14.5" thickBot="1" x14ac:dyDescent="0.3">
      <c r="A22" s="203"/>
      <c r="B22" s="201"/>
      <c r="C22" s="112" t="s">
        <v>34</v>
      </c>
      <c r="D22" s="113">
        <v>31</v>
      </c>
      <c r="E22" s="108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42">
        <v>0</v>
      </c>
      <c r="AC22" s="152">
        <v>0</v>
      </c>
      <c r="AD22" s="152"/>
    </row>
    <row r="23" spans="1:33" ht="14" x14ac:dyDescent="0.25">
      <c r="A23" s="205">
        <v>46113</v>
      </c>
      <c r="B23" s="200">
        <v>0</v>
      </c>
      <c r="C23" s="94" t="s">
        <v>35</v>
      </c>
      <c r="D23" s="95">
        <v>20</v>
      </c>
      <c r="E23" s="148">
        <v>0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149">
        <v>0</v>
      </c>
      <c r="S23" s="149">
        <v>0</v>
      </c>
      <c r="T23" s="149">
        <v>0</v>
      </c>
      <c r="U23" s="149">
        <v>0</v>
      </c>
      <c r="V23" s="149">
        <v>0</v>
      </c>
      <c r="W23" s="149">
        <v>0</v>
      </c>
      <c r="X23" s="149">
        <v>0</v>
      </c>
      <c r="Y23" s="149">
        <v>0</v>
      </c>
      <c r="Z23" s="149">
        <v>0</v>
      </c>
      <c r="AA23" s="149">
        <v>0</v>
      </c>
      <c r="AB23" s="150">
        <v>0</v>
      </c>
      <c r="AC23" s="151">
        <v>0</v>
      </c>
      <c r="AF23" s="1" t="s">
        <v>1</v>
      </c>
      <c r="AG23" s="1">
        <v>4</v>
      </c>
    </row>
    <row r="24" spans="1:33" ht="14" x14ac:dyDescent="0.25">
      <c r="A24" s="202"/>
      <c r="B24" s="200"/>
      <c r="C24" s="100" t="s">
        <v>36</v>
      </c>
      <c r="D24" s="101">
        <v>4</v>
      </c>
      <c r="E24" s="145">
        <v>0</v>
      </c>
      <c r="F24" s="146">
        <v>0</v>
      </c>
      <c r="G24" s="146">
        <v>0</v>
      </c>
      <c r="H24" s="146">
        <v>0</v>
      </c>
      <c r="I24" s="146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  <c r="P24" s="146">
        <v>0</v>
      </c>
      <c r="Q24" s="146">
        <v>0</v>
      </c>
      <c r="R24" s="146">
        <v>0</v>
      </c>
      <c r="S24" s="146">
        <v>0</v>
      </c>
      <c r="T24" s="146">
        <v>0</v>
      </c>
      <c r="U24" s="146">
        <v>0</v>
      </c>
      <c r="V24" s="146">
        <v>0</v>
      </c>
      <c r="W24" s="146">
        <v>0</v>
      </c>
      <c r="X24" s="146">
        <v>0</v>
      </c>
      <c r="Y24" s="146">
        <v>0</v>
      </c>
      <c r="Z24" s="146">
        <v>0</v>
      </c>
      <c r="AA24" s="146">
        <v>0</v>
      </c>
      <c r="AB24" s="147">
        <v>0</v>
      </c>
      <c r="AC24" s="152">
        <v>0</v>
      </c>
      <c r="AF24" s="1" t="s">
        <v>3</v>
      </c>
      <c r="AG24" s="1">
        <v>4</v>
      </c>
    </row>
    <row r="25" spans="1:33" ht="14" x14ac:dyDescent="0.25">
      <c r="A25" s="202"/>
      <c r="B25" s="200"/>
      <c r="C25" s="106" t="s">
        <v>37</v>
      </c>
      <c r="D25" s="107">
        <v>6</v>
      </c>
      <c r="E25" s="174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0</v>
      </c>
      <c r="T25" s="143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  <c r="Z25" s="143">
        <v>0</v>
      </c>
      <c r="AA25" s="143">
        <v>0</v>
      </c>
      <c r="AB25" s="144">
        <v>0</v>
      </c>
      <c r="AC25" s="153">
        <v>0</v>
      </c>
      <c r="AF25" s="1" t="s">
        <v>2</v>
      </c>
      <c r="AG25" s="1">
        <v>4</v>
      </c>
    </row>
    <row r="26" spans="1:33" ht="14.5" thickBot="1" x14ac:dyDescent="0.3">
      <c r="A26" s="203"/>
      <c r="B26" s="201"/>
      <c r="C26" s="112" t="s">
        <v>34</v>
      </c>
      <c r="D26" s="113">
        <v>30</v>
      </c>
      <c r="E26" s="108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109">
        <v>0</v>
      </c>
      <c r="AA26" s="109">
        <v>0</v>
      </c>
      <c r="AB26" s="142">
        <v>0</v>
      </c>
      <c r="AC26" s="152">
        <v>0</v>
      </c>
      <c r="AD26" s="152"/>
    </row>
    <row r="27" spans="1:33" ht="14" x14ac:dyDescent="0.25">
      <c r="A27" s="205">
        <v>46143</v>
      </c>
      <c r="B27" s="200">
        <v>0</v>
      </c>
      <c r="C27" s="94" t="s">
        <v>35</v>
      </c>
      <c r="D27" s="95">
        <v>19</v>
      </c>
      <c r="E27" s="148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  <c r="U27" s="149">
        <v>0</v>
      </c>
      <c r="V27" s="149">
        <v>0</v>
      </c>
      <c r="W27" s="149">
        <v>0</v>
      </c>
      <c r="X27" s="149">
        <v>0</v>
      </c>
      <c r="Y27" s="149">
        <v>0</v>
      </c>
      <c r="Z27" s="149">
        <v>0</v>
      </c>
      <c r="AA27" s="149">
        <v>0</v>
      </c>
      <c r="AB27" s="150">
        <v>0</v>
      </c>
      <c r="AC27" s="151">
        <v>0</v>
      </c>
      <c r="AF27" s="1" t="s">
        <v>1</v>
      </c>
      <c r="AG27" s="1">
        <v>5</v>
      </c>
    </row>
    <row r="28" spans="1:33" ht="14" x14ac:dyDescent="0.25">
      <c r="A28" s="202"/>
      <c r="B28" s="200"/>
      <c r="C28" s="100" t="s">
        <v>36</v>
      </c>
      <c r="D28" s="101">
        <v>5</v>
      </c>
      <c r="E28" s="145">
        <v>0</v>
      </c>
      <c r="F28" s="146">
        <v>0</v>
      </c>
      <c r="G28" s="146">
        <v>0</v>
      </c>
      <c r="H28" s="146">
        <v>0</v>
      </c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  <c r="P28" s="146">
        <v>0</v>
      </c>
      <c r="Q28" s="146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146">
        <v>0</v>
      </c>
      <c r="X28" s="146">
        <v>0</v>
      </c>
      <c r="Y28" s="146">
        <v>0</v>
      </c>
      <c r="Z28" s="146">
        <v>0</v>
      </c>
      <c r="AA28" s="146">
        <v>0</v>
      </c>
      <c r="AB28" s="147">
        <v>0</v>
      </c>
      <c r="AC28" s="152">
        <v>0</v>
      </c>
      <c r="AF28" s="1" t="s">
        <v>3</v>
      </c>
      <c r="AG28" s="1">
        <v>5</v>
      </c>
    </row>
    <row r="29" spans="1:33" ht="14" x14ac:dyDescent="0.25">
      <c r="A29" s="202"/>
      <c r="B29" s="200"/>
      <c r="C29" s="106" t="s">
        <v>37</v>
      </c>
      <c r="D29" s="107">
        <v>7</v>
      </c>
      <c r="E29" s="174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3">
        <v>0</v>
      </c>
      <c r="N29" s="143">
        <v>0</v>
      </c>
      <c r="O29" s="143"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  <c r="Z29" s="143">
        <v>0</v>
      </c>
      <c r="AA29" s="143">
        <v>0</v>
      </c>
      <c r="AB29" s="144">
        <v>0</v>
      </c>
      <c r="AC29" s="153">
        <v>0</v>
      </c>
      <c r="AF29" s="1" t="s">
        <v>2</v>
      </c>
      <c r="AG29" s="1">
        <v>5</v>
      </c>
    </row>
    <row r="30" spans="1:33" ht="14.5" thickBot="1" x14ac:dyDescent="0.3">
      <c r="A30" s="203"/>
      <c r="B30" s="201"/>
      <c r="C30" s="112" t="s">
        <v>34</v>
      </c>
      <c r="D30" s="113">
        <v>31</v>
      </c>
      <c r="E30" s="108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42">
        <v>0</v>
      </c>
      <c r="AC30" s="152">
        <v>0</v>
      </c>
      <c r="AD30" s="152"/>
    </row>
    <row r="31" spans="1:33" ht="14" x14ac:dyDescent="0.25">
      <c r="A31" s="205">
        <v>46174</v>
      </c>
      <c r="B31" s="200">
        <v>0</v>
      </c>
      <c r="C31" s="94" t="s">
        <v>35</v>
      </c>
      <c r="D31" s="95">
        <v>19</v>
      </c>
      <c r="E31" s="148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49">
        <v>0</v>
      </c>
      <c r="Q31" s="149">
        <v>0</v>
      </c>
      <c r="R31" s="149">
        <v>0</v>
      </c>
      <c r="S31" s="149">
        <v>0</v>
      </c>
      <c r="T31" s="149">
        <v>0</v>
      </c>
      <c r="U31" s="149">
        <v>0</v>
      </c>
      <c r="V31" s="149">
        <v>0</v>
      </c>
      <c r="W31" s="149">
        <v>0</v>
      </c>
      <c r="X31" s="149">
        <v>0</v>
      </c>
      <c r="Y31" s="149">
        <v>0</v>
      </c>
      <c r="Z31" s="149">
        <v>0</v>
      </c>
      <c r="AA31" s="149">
        <v>0</v>
      </c>
      <c r="AB31" s="150">
        <v>0</v>
      </c>
      <c r="AC31" s="151">
        <v>0</v>
      </c>
      <c r="AF31" s="1" t="s">
        <v>1</v>
      </c>
      <c r="AG31" s="1">
        <v>6</v>
      </c>
    </row>
    <row r="32" spans="1:33" ht="14" x14ac:dyDescent="0.25">
      <c r="A32" s="202"/>
      <c r="B32" s="200"/>
      <c r="C32" s="100" t="s">
        <v>36</v>
      </c>
      <c r="D32" s="101">
        <v>4</v>
      </c>
      <c r="E32" s="145">
        <v>0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  <c r="P32" s="146">
        <v>0</v>
      </c>
      <c r="Q32" s="146">
        <v>0</v>
      </c>
      <c r="R32" s="146">
        <v>0</v>
      </c>
      <c r="S32" s="146">
        <v>0</v>
      </c>
      <c r="T32" s="146">
        <v>0</v>
      </c>
      <c r="U32" s="146">
        <v>0</v>
      </c>
      <c r="V32" s="146">
        <v>0</v>
      </c>
      <c r="W32" s="146">
        <v>0</v>
      </c>
      <c r="X32" s="146">
        <v>0</v>
      </c>
      <c r="Y32" s="146">
        <v>0</v>
      </c>
      <c r="Z32" s="146">
        <v>0</v>
      </c>
      <c r="AA32" s="146">
        <v>0</v>
      </c>
      <c r="AB32" s="147">
        <v>0</v>
      </c>
      <c r="AC32" s="152">
        <v>0</v>
      </c>
      <c r="AF32" s="1" t="s">
        <v>3</v>
      </c>
      <c r="AG32" s="1">
        <v>6</v>
      </c>
    </row>
    <row r="33" spans="1:33" ht="14" x14ac:dyDescent="0.25">
      <c r="A33" s="202"/>
      <c r="B33" s="200"/>
      <c r="C33" s="106" t="s">
        <v>37</v>
      </c>
      <c r="D33" s="107">
        <v>7</v>
      </c>
      <c r="E33" s="174">
        <v>0</v>
      </c>
      <c r="F33" s="143">
        <v>0</v>
      </c>
      <c r="G33" s="143">
        <v>0</v>
      </c>
      <c r="H33" s="143">
        <v>0</v>
      </c>
      <c r="I33" s="143">
        <v>0</v>
      </c>
      <c r="J33" s="143">
        <v>0</v>
      </c>
      <c r="K33" s="143">
        <v>0</v>
      </c>
      <c r="L33" s="143">
        <v>0</v>
      </c>
      <c r="M33" s="143">
        <v>0</v>
      </c>
      <c r="N33" s="143">
        <v>0</v>
      </c>
      <c r="O33" s="143">
        <v>0</v>
      </c>
      <c r="P33" s="143">
        <v>0</v>
      </c>
      <c r="Q33" s="143">
        <v>0</v>
      </c>
      <c r="R33" s="143">
        <v>0</v>
      </c>
      <c r="S33" s="143">
        <v>0</v>
      </c>
      <c r="T33" s="143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  <c r="Z33" s="143">
        <v>0</v>
      </c>
      <c r="AA33" s="143">
        <v>0</v>
      </c>
      <c r="AB33" s="144">
        <v>0</v>
      </c>
      <c r="AC33" s="153">
        <v>0</v>
      </c>
      <c r="AF33" s="1" t="s">
        <v>2</v>
      </c>
      <c r="AG33" s="1">
        <v>6</v>
      </c>
    </row>
    <row r="34" spans="1:33" ht="14.5" thickBot="1" x14ac:dyDescent="0.3">
      <c r="A34" s="203"/>
      <c r="B34" s="201"/>
      <c r="C34" s="112" t="s">
        <v>34</v>
      </c>
      <c r="D34" s="113">
        <v>30</v>
      </c>
      <c r="E34" s="108">
        <v>0</v>
      </c>
      <c r="F34" s="109">
        <v>0</v>
      </c>
      <c r="G34" s="109">
        <v>0</v>
      </c>
      <c r="H34" s="109">
        <v>0</v>
      </c>
      <c r="I34" s="109">
        <v>0</v>
      </c>
      <c r="J34" s="109">
        <v>0</v>
      </c>
      <c r="K34" s="109">
        <v>0</v>
      </c>
      <c r="L34" s="109">
        <v>0</v>
      </c>
      <c r="M34" s="109">
        <v>0</v>
      </c>
      <c r="N34" s="109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09">
        <v>0</v>
      </c>
      <c r="V34" s="109">
        <v>0</v>
      </c>
      <c r="W34" s="109">
        <v>0</v>
      </c>
      <c r="X34" s="109">
        <v>0</v>
      </c>
      <c r="Y34" s="109">
        <v>0</v>
      </c>
      <c r="Z34" s="109">
        <v>0</v>
      </c>
      <c r="AA34" s="109">
        <v>0</v>
      </c>
      <c r="AB34" s="142">
        <v>0</v>
      </c>
      <c r="AC34" s="152">
        <v>0</v>
      </c>
      <c r="AD34" s="152"/>
    </row>
    <row r="35" spans="1:33" ht="14" x14ac:dyDescent="0.25">
      <c r="A35" s="205">
        <v>46204</v>
      </c>
      <c r="B35" s="200">
        <v>0</v>
      </c>
      <c r="C35" s="94" t="s">
        <v>35</v>
      </c>
      <c r="D35" s="95">
        <v>22</v>
      </c>
      <c r="E35" s="148">
        <v>0</v>
      </c>
      <c r="F35" s="149">
        <v>0</v>
      </c>
      <c r="G35" s="149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  <c r="M35" s="149">
        <v>0</v>
      </c>
      <c r="N35" s="149">
        <v>0</v>
      </c>
      <c r="O35" s="149">
        <v>0</v>
      </c>
      <c r="P35" s="149">
        <v>0</v>
      </c>
      <c r="Q35" s="149">
        <v>0</v>
      </c>
      <c r="R35" s="149">
        <v>0</v>
      </c>
      <c r="S35" s="149">
        <v>0</v>
      </c>
      <c r="T35" s="149">
        <v>0</v>
      </c>
      <c r="U35" s="149">
        <v>0</v>
      </c>
      <c r="V35" s="149">
        <v>0</v>
      </c>
      <c r="W35" s="149">
        <v>0</v>
      </c>
      <c r="X35" s="149">
        <v>0</v>
      </c>
      <c r="Y35" s="149">
        <v>0</v>
      </c>
      <c r="Z35" s="149">
        <v>0</v>
      </c>
      <c r="AA35" s="149">
        <v>0</v>
      </c>
      <c r="AB35" s="150">
        <v>0</v>
      </c>
      <c r="AC35" s="151">
        <v>0</v>
      </c>
      <c r="AF35" s="1" t="s">
        <v>1</v>
      </c>
      <c r="AG35" s="1">
        <v>7</v>
      </c>
    </row>
    <row r="36" spans="1:33" ht="14" x14ac:dyDescent="0.25">
      <c r="A36" s="202"/>
      <c r="B36" s="200"/>
      <c r="C36" s="100" t="s">
        <v>36</v>
      </c>
      <c r="D36" s="101">
        <v>4</v>
      </c>
      <c r="E36" s="145">
        <v>0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6">
        <v>0</v>
      </c>
      <c r="L36" s="146">
        <v>0</v>
      </c>
      <c r="M36" s="146">
        <v>0</v>
      </c>
      <c r="N36" s="146">
        <v>0</v>
      </c>
      <c r="O36" s="146">
        <v>0</v>
      </c>
      <c r="P36" s="146">
        <v>0</v>
      </c>
      <c r="Q36" s="146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146">
        <v>0</v>
      </c>
      <c r="X36" s="146">
        <v>0</v>
      </c>
      <c r="Y36" s="146">
        <v>0</v>
      </c>
      <c r="Z36" s="146">
        <v>0</v>
      </c>
      <c r="AA36" s="146">
        <v>0</v>
      </c>
      <c r="AB36" s="147">
        <v>0</v>
      </c>
      <c r="AC36" s="152">
        <v>0</v>
      </c>
      <c r="AF36" s="1" t="s">
        <v>3</v>
      </c>
      <c r="AG36" s="1">
        <v>7</v>
      </c>
    </row>
    <row r="37" spans="1:33" ht="14" x14ac:dyDescent="0.25">
      <c r="A37" s="202"/>
      <c r="B37" s="200"/>
      <c r="C37" s="106" t="s">
        <v>37</v>
      </c>
      <c r="D37" s="107">
        <v>5</v>
      </c>
      <c r="E37" s="174">
        <v>0</v>
      </c>
      <c r="F37" s="143">
        <v>0</v>
      </c>
      <c r="G37" s="143">
        <v>0</v>
      </c>
      <c r="H37" s="143">
        <v>0</v>
      </c>
      <c r="I37" s="143">
        <v>0</v>
      </c>
      <c r="J37" s="143">
        <v>0</v>
      </c>
      <c r="K37" s="143">
        <v>0</v>
      </c>
      <c r="L37" s="143">
        <v>0</v>
      </c>
      <c r="M37" s="143">
        <v>0</v>
      </c>
      <c r="N37" s="143">
        <v>0</v>
      </c>
      <c r="O37" s="143">
        <v>0</v>
      </c>
      <c r="P37" s="143">
        <v>0</v>
      </c>
      <c r="Q37" s="143">
        <v>0</v>
      </c>
      <c r="R37" s="143">
        <v>0</v>
      </c>
      <c r="S37" s="143">
        <v>0</v>
      </c>
      <c r="T37" s="143">
        <v>0</v>
      </c>
      <c r="U37" s="143">
        <v>0</v>
      </c>
      <c r="V37" s="143">
        <v>0</v>
      </c>
      <c r="W37" s="143">
        <v>0</v>
      </c>
      <c r="X37" s="143">
        <v>0</v>
      </c>
      <c r="Y37" s="143">
        <v>0</v>
      </c>
      <c r="Z37" s="143">
        <v>0</v>
      </c>
      <c r="AA37" s="143">
        <v>0</v>
      </c>
      <c r="AB37" s="144">
        <v>0</v>
      </c>
      <c r="AC37" s="153">
        <v>0</v>
      </c>
      <c r="AF37" s="1" t="s">
        <v>2</v>
      </c>
      <c r="AG37" s="1">
        <v>7</v>
      </c>
    </row>
    <row r="38" spans="1:33" ht="14.5" thickBot="1" x14ac:dyDescent="0.3">
      <c r="A38" s="203"/>
      <c r="B38" s="201"/>
      <c r="C38" s="112" t="s">
        <v>34</v>
      </c>
      <c r="D38" s="113">
        <v>31</v>
      </c>
      <c r="E38" s="108">
        <v>0</v>
      </c>
      <c r="F38" s="109">
        <v>0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09">
        <v>0</v>
      </c>
      <c r="N38" s="109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09">
        <v>0</v>
      </c>
      <c r="W38" s="109">
        <v>0</v>
      </c>
      <c r="X38" s="109">
        <v>0</v>
      </c>
      <c r="Y38" s="109">
        <v>0</v>
      </c>
      <c r="Z38" s="109">
        <v>0</v>
      </c>
      <c r="AA38" s="109">
        <v>0</v>
      </c>
      <c r="AB38" s="142">
        <v>0</v>
      </c>
      <c r="AC38" s="152">
        <v>0</v>
      </c>
      <c r="AD38" s="152"/>
    </row>
    <row r="39" spans="1:33" ht="14" x14ac:dyDescent="0.25">
      <c r="A39" s="205">
        <v>46235</v>
      </c>
      <c r="B39" s="200">
        <v>0</v>
      </c>
      <c r="C39" s="94" t="s">
        <v>35</v>
      </c>
      <c r="D39" s="95">
        <v>19</v>
      </c>
      <c r="E39" s="148">
        <v>0</v>
      </c>
      <c r="F39" s="149">
        <v>0</v>
      </c>
      <c r="G39" s="149">
        <v>0</v>
      </c>
      <c r="H39" s="149">
        <v>0</v>
      </c>
      <c r="I39" s="149">
        <v>0</v>
      </c>
      <c r="J39" s="149">
        <v>0</v>
      </c>
      <c r="K39" s="149">
        <v>0</v>
      </c>
      <c r="L39" s="149">
        <v>0</v>
      </c>
      <c r="M39" s="149">
        <v>0</v>
      </c>
      <c r="N39" s="149">
        <v>0</v>
      </c>
      <c r="O39" s="149">
        <v>0</v>
      </c>
      <c r="P39" s="149">
        <v>0</v>
      </c>
      <c r="Q39" s="149">
        <v>0</v>
      </c>
      <c r="R39" s="149">
        <v>0</v>
      </c>
      <c r="S39" s="149">
        <v>0</v>
      </c>
      <c r="T39" s="149">
        <v>0</v>
      </c>
      <c r="U39" s="149">
        <v>0</v>
      </c>
      <c r="V39" s="149">
        <v>0</v>
      </c>
      <c r="W39" s="149">
        <v>0</v>
      </c>
      <c r="X39" s="149">
        <v>0</v>
      </c>
      <c r="Y39" s="149">
        <v>0</v>
      </c>
      <c r="Z39" s="149">
        <v>0</v>
      </c>
      <c r="AA39" s="149">
        <v>0</v>
      </c>
      <c r="AB39" s="150">
        <v>0</v>
      </c>
      <c r="AC39" s="151">
        <v>0</v>
      </c>
      <c r="AF39" s="1" t="s">
        <v>1</v>
      </c>
      <c r="AG39" s="1">
        <v>8</v>
      </c>
    </row>
    <row r="40" spans="1:33" ht="14" x14ac:dyDescent="0.25">
      <c r="A40" s="202"/>
      <c r="B40" s="200"/>
      <c r="C40" s="100" t="s">
        <v>36</v>
      </c>
      <c r="D40" s="101">
        <v>5</v>
      </c>
      <c r="E40" s="145">
        <v>0</v>
      </c>
      <c r="F40" s="146">
        <v>0</v>
      </c>
      <c r="G40" s="146">
        <v>0</v>
      </c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146">
        <v>0</v>
      </c>
      <c r="AA40" s="146">
        <v>0</v>
      </c>
      <c r="AB40" s="147">
        <v>0</v>
      </c>
      <c r="AC40" s="152">
        <v>0</v>
      </c>
      <c r="AF40" s="1" t="s">
        <v>3</v>
      </c>
      <c r="AG40" s="1">
        <v>8</v>
      </c>
    </row>
    <row r="41" spans="1:33" ht="14" x14ac:dyDescent="0.25">
      <c r="A41" s="202"/>
      <c r="B41" s="200"/>
      <c r="C41" s="106" t="s">
        <v>37</v>
      </c>
      <c r="D41" s="107">
        <v>7</v>
      </c>
      <c r="E41" s="174">
        <v>0</v>
      </c>
      <c r="F41" s="143">
        <v>0</v>
      </c>
      <c r="G41" s="143">
        <v>0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  <c r="M41" s="143">
        <v>0</v>
      </c>
      <c r="N41" s="143">
        <v>0</v>
      </c>
      <c r="O41" s="143">
        <v>0</v>
      </c>
      <c r="P41" s="143">
        <v>0</v>
      </c>
      <c r="Q41" s="143">
        <v>0</v>
      </c>
      <c r="R41" s="143">
        <v>0</v>
      </c>
      <c r="S41" s="143">
        <v>0</v>
      </c>
      <c r="T41" s="143">
        <v>0</v>
      </c>
      <c r="U41" s="143">
        <v>0</v>
      </c>
      <c r="V41" s="143">
        <v>0</v>
      </c>
      <c r="W41" s="143">
        <v>0</v>
      </c>
      <c r="X41" s="143">
        <v>0</v>
      </c>
      <c r="Y41" s="143">
        <v>0</v>
      </c>
      <c r="Z41" s="143">
        <v>0</v>
      </c>
      <c r="AA41" s="143">
        <v>0</v>
      </c>
      <c r="AB41" s="144">
        <v>0</v>
      </c>
      <c r="AC41" s="153">
        <v>0</v>
      </c>
      <c r="AF41" s="1" t="s">
        <v>2</v>
      </c>
      <c r="AG41" s="1">
        <v>8</v>
      </c>
    </row>
    <row r="42" spans="1:33" ht="14.5" thickBot="1" x14ac:dyDescent="0.3">
      <c r="A42" s="203"/>
      <c r="B42" s="201"/>
      <c r="C42" s="112" t="s">
        <v>34</v>
      </c>
      <c r="D42" s="113">
        <v>31</v>
      </c>
      <c r="E42" s="108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09">
        <v>0</v>
      </c>
      <c r="V42" s="109">
        <v>0</v>
      </c>
      <c r="W42" s="109">
        <v>0</v>
      </c>
      <c r="X42" s="109">
        <v>0</v>
      </c>
      <c r="Y42" s="109">
        <v>0</v>
      </c>
      <c r="Z42" s="109">
        <v>0</v>
      </c>
      <c r="AA42" s="109">
        <v>0</v>
      </c>
      <c r="AB42" s="142">
        <v>0</v>
      </c>
      <c r="AC42" s="152">
        <v>0</v>
      </c>
      <c r="AD42" s="152"/>
    </row>
    <row r="43" spans="1:33" ht="14" x14ac:dyDescent="0.25">
      <c r="A43" s="205">
        <v>46266</v>
      </c>
      <c r="B43" s="200">
        <v>165247669.36802676</v>
      </c>
      <c r="C43" s="94" t="s">
        <v>35</v>
      </c>
      <c r="D43" s="95">
        <v>22</v>
      </c>
      <c r="E43" s="148">
        <v>124305.49697033188</v>
      </c>
      <c r="F43" s="149">
        <v>104844.43119638939</v>
      </c>
      <c r="G43" s="149">
        <v>96258.251091847618</v>
      </c>
      <c r="H43" s="149">
        <v>103009.40853823148</v>
      </c>
      <c r="I43" s="149">
        <v>164667.98775322229</v>
      </c>
      <c r="J43" s="149">
        <v>283753.9584294174</v>
      </c>
      <c r="K43" s="149">
        <v>318444.96721723466</v>
      </c>
      <c r="L43" s="149">
        <v>211063.26049200975</v>
      </c>
      <c r="M43" s="149">
        <v>233991.9521760623</v>
      </c>
      <c r="N43" s="149">
        <v>245386.90026412971</v>
      </c>
      <c r="O43" s="149">
        <v>259048.77675243377</v>
      </c>
      <c r="P43" s="149">
        <v>266027.50202977937</v>
      </c>
      <c r="Q43" s="149">
        <v>253935.93635324281</v>
      </c>
      <c r="R43" s="149">
        <v>245630.55861237191</v>
      </c>
      <c r="S43" s="149">
        <v>249142.03215626939</v>
      </c>
      <c r="T43" s="149">
        <v>248466.09267382906</v>
      </c>
      <c r="U43" s="149">
        <v>244959.33043677683</v>
      </c>
      <c r="V43" s="149">
        <v>333441.97790111735</v>
      </c>
      <c r="W43" s="149">
        <v>394414.33566476341</v>
      </c>
      <c r="X43" s="149">
        <v>408366.36909876548</v>
      </c>
      <c r="Y43" s="149">
        <v>376355.82388533768</v>
      </c>
      <c r="Z43" s="149">
        <v>309107.54903247661</v>
      </c>
      <c r="AA43" s="149">
        <v>211870.82521924601</v>
      </c>
      <c r="AB43" s="150">
        <v>133125.37200679455</v>
      </c>
      <c r="AC43" s="151">
        <v>128031620.11094578</v>
      </c>
      <c r="AF43" s="1" t="s">
        <v>1</v>
      </c>
      <c r="AG43" s="1">
        <v>9</v>
      </c>
    </row>
    <row r="44" spans="1:33" ht="14" x14ac:dyDescent="0.25">
      <c r="A44" s="202"/>
      <c r="B44" s="200"/>
      <c r="C44" s="100" t="s">
        <v>36</v>
      </c>
      <c r="D44" s="101">
        <v>4</v>
      </c>
      <c r="E44" s="145">
        <v>146027.14733595698</v>
      </c>
      <c r="F44" s="146">
        <v>119355.33654649185</v>
      </c>
      <c r="G44" s="146">
        <v>106217.59321664559</v>
      </c>
      <c r="H44" s="146">
        <v>105406.72770028342</v>
      </c>
      <c r="I44" s="146">
        <v>129678.9948375556</v>
      </c>
      <c r="J44" s="146">
        <v>161045.2819340576</v>
      </c>
      <c r="K44" s="146">
        <v>228129.27606031563</v>
      </c>
      <c r="L44" s="146">
        <v>175488.45237197608</v>
      </c>
      <c r="M44" s="146">
        <v>216183.61088889409</v>
      </c>
      <c r="N44" s="146">
        <v>239892.89152428185</v>
      </c>
      <c r="O44" s="146">
        <v>252706.63878151641</v>
      </c>
      <c r="P44" s="146">
        <v>257700.69808734814</v>
      </c>
      <c r="Q44" s="146">
        <v>250467.11274643868</v>
      </c>
      <c r="R44" s="146">
        <v>231732.95454357026</v>
      </c>
      <c r="S44" s="146">
        <v>210763.22369833323</v>
      </c>
      <c r="T44" s="146">
        <v>198851.99485593769</v>
      </c>
      <c r="U44" s="146">
        <v>190284.30573428655</v>
      </c>
      <c r="V44" s="146">
        <v>270778.59539510845</v>
      </c>
      <c r="W44" s="146">
        <v>342857.71066060744</v>
      </c>
      <c r="X44" s="146">
        <v>357134.4945172646</v>
      </c>
      <c r="Y44" s="146">
        <v>332688.01510265685</v>
      </c>
      <c r="Z44" s="146">
        <v>280421.09586594976</v>
      </c>
      <c r="AA44" s="146">
        <v>204698.25214937291</v>
      </c>
      <c r="AB44" s="147">
        <v>135207.04999723574</v>
      </c>
      <c r="AC44" s="152">
        <v>20574869.818208341</v>
      </c>
      <c r="AF44" s="1" t="s">
        <v>3</v>
      </c>
      <c r="AG44" s="1">
        <v>9</v>
      </c>
    </row>
    <row r="45" spans="1:33" ht="14" x14ac:dyDescent="0.25">
      <c r="A45" s="202"/>
      <c r="B45" s="200"/>
      <c r="C45" s="106" t="s">
        <v>37</v>
      </c>
      <c r="D45" s="107">
        <v>4</v>
      </c>
      <c r="E45" s="174">
        <v>142536.15135282654</v>
      </c>
      <c r="F45" s="143">
        <v>114715.93133813496</v>
      </c>
      <c r="G45" s="143">
        <v>99772.185678393827</v>
      </c>
      <c r="H45" s="143">
        <v>92935.439174874584</v>
      </c>
      <c r="I45" s="143">
        <v>95573.658044893382</v>
      </c>
      <c r="J45" s="143">
        <v>102346.11853913734</v>
      </c>
      <c r="K45" s="143">
        <v>135529.49121710364</v>
      </c>
      <c r="L45" s="143">
        <v>95912.478353127532</v>
      </c>
      <c r="M45" s="143">
        <v>136742.13208981024</v>
      </c>
      <c r="N45" s="143">
        <v>168684.11185486132</v>
      </c>
      <c r="O45" s="143">
        <v>186354.59688893403</v>
      </c>
      <c r="P45" s="143">
        <v>194682.99431462013</v>
      </c>
      <c r="Q45" s="143">
        <v>194599.15821829706</v>
      </c>
      <c r="R45" s="143">
        <v>184115.2060505978</v>
      </c>
      <c r="S45" s="143">
        <v>167622.42452115903</v>
      </c>
      <c r="T45" s="143">
        <v>155377.11470054116</v>
      </c>
      <c r="U45" s="143">
        <v>150897.98482973504</v>
      </c>
      <c r="V45" s="143">
        <v>227903.04975020376</v>
      </c>
      <c r="W45" s="143">
        <v>315605.76700397296</v>
      </c>
      <c r="X45" s="143">
        <v>343667.87996078673</v>
      </c>
      <c r="Y45" s="143">
        <v>321576.05354344466</v>
      </c>
      <c r="Z45" s="143">
        <v>259514.94674696302</v>
      </c>
      <c r="AA45" s="143">
        <v>172579.95980364227</v>
      </c>
      <c r="AB45" s="144">
        <v>101050.02574210017</v>
      </c>
      <c r="AC45" s="153">
        <v>16641179.438872645</v>
      </c>
      <c r="AF45" s="1" t="s">
        <v>2</v>
      </c>
      <c r="AG45" s="1">
        <v>9</v>
      </c>
    </row>
    <row r="46" spans="1:33" ht="14.5" thickBot="1" x14ac:dyDescent="0.3">
      <c r="A46" s="203"/>
      <c r="B46" s="201"/>
      <c r="C46" s="112" t="s">
        <v>34</v>
      </c>
      <c r="D46" s="113">
        <v>30</v>
      </c>
      <c r="E46" s="108">
        <v>3888974.1281024357</v>
      </c>
      <c r="F46" s="109">
        <v>3242862.5578590734</v>
      </c>
      <c r="G46" s="109">
        <v>2941640.639600805</v>
      </c>
      <c r="H46" s="109">
        <v>3059575.6553417244</v>
      </c>
      <c r="I46" s="109">
        <v>4523706.3421006864</v>
      </c>
      <c r="J46" s="109">
        <v>7296152.6873399625</v>
      </c>
      <c r="K46" s="109">
        <v>8460424.3478888385</v>
      </c>
      <c r="L46" s="109">
        <v>5728995.4537246292</v>
      </c>
      <c r="M46" s="109">
        <v>6559525.9197881883</v>
      </c>
      <c r="N46" s="109">
        <v>7032819.8193274261</v>
      </c>
      <c r="O46" s="109">
        <v>7455318.0312353447</v>
      </c>
      <c r="P46" s="109">
        <v>7662139.8142630188</v>
      </c>
      <c r="Q46" s="109">
        <v>7366855.6836302858</v>
      </c>
      <c r="R46" s="109">
        <v>7067264.9318488548</v>
      </c>
      <c r="S46" s="109">
        <v>6994667.300315896</v>
      </c>
      <c r="T46" s="109">
        <v>6883170.4770501554</v>
      </c>
      <c r="U46" s="109">
        <v>6753834.4318651762</v>
      </c>
      <c r="V46" s="109">
        <v>9330450.0944058318</v>
      </c>
      <c r="W46" s="109">
        <v>11310969.295283116</v>
      </c>
      <c r="X46" s="109">
        <v>11787269.618085045</v>
      </c>
      <c r="Y46" s="109">
        <v>10896884.400061836</v>
      </c>
      <c r="Z46" s="109">
        <v>8960110.2491661366</v>
      </c>
      <c r="AA46" s="109">
        <v>6170271.0026354725</v>
      </c>
      <c r="AB46" s="142">
        <v>3873786.4871068243</v>
      </c>
      <c r="AC46" s="152">
        <v>165247669.36802676</v>
      </c>
      <c r="AD46" s="152"/>
    </row>
    <row r="47" spans="1:33" ht="14" x14ac:dyDescent="0.25">
      <c r="A47" s="205">
        <v>46296</v>
      </c>
      <c r="B47" s="200">
        <v>91318602.910659671</v>
      </c>
      <c r="C47" s="94" t="s">
        <v>35</v>
      </c>
      <c r="D47" s="95">
        <v>21</v>
      </c>
      <c r="E47" s="148">
        <v>63729.391735740974</v>
      </c>
      <c r="F47" s="149">
        <v>48156.644831946804</v>
      </c>
      <c r="G47" s="149">
        <v>42013.50549275292</v>
      </c>
      <c r="H47" s="149">
        <v>46817.508294220497</v>
      </c>
      <c r="I47" s="149">
        <v>87785.814305707347</v>
      </c>
      <c r="J47" s="149">
        <v>161855.03194919176</v>
      </c>
      <c r="K47" s="149">
        <v>196599.5179167212</v>
      </c>
      <c r="L47" s="149">
        <v>90897.393357726716</v>
      </c>
      <c r="M47" s="149">
        <v>107150.31539879779</v>
      </c>
      <c r="N47" s="149">
        <v>115426.21836758908</v>
      </c>
      <c r="O47" s="149">
        <v>123851.62860976013</v>
      </c>
      <c r="P47" s="149">
        <v>129306.0593555722</v>
      </c>
      <c r="Q47" s="149">
        <v>122743.80961013399</v>
      </c>
      <c r="R47" s="149">
        <v>117021.17851114394</v>
      </c>
      <c r="S47" s="149">
        <v>118825.77753315659</v>
      </c>
      <c r="T47" s="149">
        <v>117688.35463311528</v>
      </c>
      <c r="U47" s="149">
        <v>115287.07719528307</v>
      </c>
      <c r="V47" s="149">
        <v>231884.52857778489</v>
      </c>
      <c r="W47" s="149">
        <v>271060.50668934087</v>
      </c>
      <c r="X47" s="149">
        <v>271025.20747921203</v>
      </c>
      <c r="Y47" s="149">
        <v>247141.52402891751</v>
      </c>
      <c r="Z47" s="149">
        <v>198065.28886569582</v>
      </c>
      <c r="AA47" s="149">
        <v>129509.31819027149</v>
      </c>
      <c r="AB47" s="150">
        <v>71175.96498413806</v>
      </c>
      <c r="AC47" s="151">
        <v>67725368.884192333</v>
      </c>
      <c r="AF47" s="1" t="s">
        <v>1</v>
      </c>
      <c r="AG47" s="1">
        <v>10</v>
      </c>
    </row>
    <row r="48" spans="1:33" ht="14" x14ac:dyDescent="0.25">
      <c r="A48" s="202"/>
      <c r="B48" s="200"/>
      <c r="C48" s="100" t="s">
        <v>36</v>
      </c>
      <c r="D48" s="101">
        <v>5</v>
      </c>
      <c r="E48" s="145">
        <v>78842.561620005057</v>
      </c>
      <c r="F48" s="146">
        <v>58723.437506243223</v>
      </c>
      <c r="G48" s="146">
        <v>49671.872510773792</v>
      </c>
      <c r="H48" s="146">
        <v>50183.548059670225</v>
      </c>
      <c r="I48" s="146">
        <v>67072.556503881133</v>
      </c>
      <c r="J48" s="146">
        <v>87676.03236369713</v>
      </c>
      <c r="K48" s="146">
        <v>133211.91474668807</v>
      </c>
      <c r="L48" s="146">
        <v>67345.660015638554</v>
      </c>
      <c r="M48" s="146">
        <v>93933.430015009013</v>
      </c>
      <c r="N48" s="146">
        <v>106779.22434897842</v>
      </c>
      <c r="O48" s="146">
        <v>116444.35544340966</v>
      </c>
      <c r="P48" s="146">
        <v>121491.63118549167</v>
      </c>
      <c r="Q48" s="146">
        <v>116836.56772565485</v>
      </c>
      <c r="R48" s="146">
        <v>104121.1707093708</v>
      </c>
      <c r="S48" s="146">
        <v>92454.426528758253</v>
      </c>
      <c r="T48" s="146">
        <v>85293.50193843164</v>
      </c>
      <c r="U48" s="146">
        <v>80071.34969926902</v>
      </c>
      <c r="V48" s="146">
        <v>180940.45754342098</v>
      </c>
      <c r="W48" s="146">
        <v>220413.85732947654</v>
      </c>
      <c r="X48" s="146">
        <v>219536.56425734787</v>
      </c>
      <c r="Y48" s="146">
        <v>201089.46986264072</v>
      </c>
      <c r="Z48" s="146">
        <v>165655.51023633618</v>
      </c>
      <c r="AA48" s="146">
        <v>117484.86421311182</v>
      </c>
      <c r="AB48" s="147">
        <v>72456.253755711296</v>
      </c>
      <c r="AC48" s="152">
        <v>13438651.090595085</v>
      </c>
      <c r="AF48" s="1" t="s">
        <v>3</v>
      </c>
      <c r="AG48" s="1">
        <v>10</v>
      </c>
    </row>
    <row r="49" spans="1:33" ht="14" x14ac:dyDescent="0.25">
      <c r="A49" s="202"/>
      <c r="B49" s="200"/>
      <c r="C49" s="106" t="s">
        <v>37</v>
      </c>
      <c r="D49" s="107">
        <v>5</v>
      </c>
      <c r="E49" s="174">
        <v>70840.612737663003</v>
      </c>
      <c r="F49" s="143">
        <v>52537.533299158364</v>
      </c>
      <c r="G49" s="143">
        <v>42270.146011594443</v>
      </c>
      <c r="H49" s="143">
        <v>38193.836435188663</v>
      </c>
      <c r="I49" s="143">
        <v>41768.145863677273</v>
      </c>
      <c r="J49" s="143">
        <v>44116.291027692678</v>
      </c>
      <c r="K49" s="143">
        <v>69640.28138896091</v>
      </c>
      <c r="L49" s="143">
        <v>23776.829923425281</v>
      </c>
      <c r="M49" s="143">
        <v>45867.863266494343</v>
      </c>
      <c r="N49" s="143">
        <v>64070.11045775668</v>
      </c>
      <c r="O49" s="143">
        <v>74382.690151632982</v>
      </c>
      <c r="P49" s="143">
        <v>79188.939760253197</v>
      </c>
      <c r="Q49" s="143">
        <v>79272.986816363118</v>
      </c>
      <c r="R49" s="143">
        <v>72896.095849309015</v>
      </c>
      <c r="S49" s="143">
        <v>62841.194977147527</v>
      </c>
      <c r="T49" s="143">
        <v>55550.610277190841</v>
      </c>
      <c r="U49" s="143">
        <v>53534.930097642144</v>
      </c>
      <c r="V49" s="143">
        <v>144895.81853780174</v>
      </c>
      <c r="W49" s="143">
        <v>201082.65181325734</v>
      </c>
      <c r="X49" s="143">
        <v>214116.57272541337</v>
      </c>
      <c r="Y49" s="143">
        <v>198423.9260533466</v>
      </c>
      <c r="Z49" s="143">
        <v>154743.942254786</v>
      </c>
      <c r="AA49" s="143">
        <v>97424.024531054514</v>
      </c>
      <c r="AB49" s="144">
        <v>49480.552917637666</v>
      </c>
      <c r="AC49" s="153">
        <v>10154582.935872238</v>
      </c>
      <c r="AF49" s="1" t="s">
        <v>2</v>
      </c>
      <c r="AG49" s="1">
        <v>10</v>
      </c>
    </row>
    <row r="50" spans="1:33" ht="14.5" thickBot="1" x14ac:dyDescent="0.3">
      <c r="A50" s="203"/>
      <c r="B50" s="201"/>
      <c r="C50" s="112" t="s">
        <v>34</v>
      </c>
      <c r="D50" s="113">
        <v>31</v>
      </c>
      <c r="E50" s="108">
        <v>2086733.0982389008</v>
      </c>
      <c r="F50" s="109">
        <v>1567594.3954978909</v>
      </c>
      <c r="G50" s="109">
        <v>1341993.7079596526</v>
      </c>
      <c r="H50" s="109">
        <v>1425054.596652925</v>
      </c>
      <c r="I50" s="109">
        <v>2387705.6122576464</v>
      </c>
      <c r="J50" s="109">
        <v>4057917.2878899761</v>
      </c>
      <c r="K50" s="109">
        <v>5142850.8569293907</v>
      </c>
      <c r="L50" s="109">
        <v>2364457.7102075801</v>
      </c>
      <c r="M50" s="109">
        <v>2949163.0897822701</v>
      </c>
      <c r="N50" s="109">
        <v>3278197.2597530461</v>
      </c>
      <c r="O50" s="109">
        <v>3555019.4287801757</v>
      </c>
      <c r="P50" s="109">
        <v>3718830.1011957405</v>
      </c>
      <c r="Q50" s="109">
        <v>3558167.7745229038</v>
      </c>
      <c r="R50" s="109">
        <v>3342531.0815274217</v>
      </c>
      <c r="S50" s="109">
        <v>3271819.4357258175</v>
      </c>
      <c r="T50" s="109">
        <v>3175676.0083735329</v>
      </c>
      <c r="U50" s="109">
        <v>3089060.0200855006</v>
      </c>
      <c r="V50" s="109">
        <v>6498756.4805395957</v>
      </c>
      <c r="W50" s="109">
        <v>7799753.1861898275</v>
      </c>
      <c r="X50" s="109">
        <v>7859795.0419772584</v>
      </c>
      <c r="Y50" s="109">
        <v>7187538.9841872044</v>
      </c>
      <c r="Z50" s="109">
        <v>5761368.3286352232</v>
      </c>
      <c r="AA50" s="109">
        <v>3794240.1257165326</v>
      </c>
      <c r="AB50" s="142">
        <v>2104379.298033644</v>
      </c>
      <c r="AC50" s="152">
        <v>91318602.910659656</v>
      </c>
      <c r="AD50" s="152"/>
    </row>
    <row r="51" spans="1:33" ht="14" x14ac:dyDescent="0.25">
      <c r="A51" s="205">
        <v>46327</v>
      </c>
      <c r="B51" s="200">
        <v>145345290.54784229</v>
      </c>
      <c r="C51" s="94" t="s">
        <v>35</v>
      </c>
      <c r="D51" s="95">
        <v>19</v>
      </c>
      <c r="E51" s="148">
        <v>121899.57502874259</v>
      </c>
      <c r="F51" s="149">
        <v>101857.71779634335</v>
      </c>
      <c r="G51" s="149">
        <v>94737.266449967137</v>
      </c>
      <c r="H51" s="149">
        <v>101327.38755929755</v>
      </c>
      <c r="I51" s="149">
        <v>150586.65728526853</v>
      </c>
      <c r="J51" s="149">
        <v>239027.23628429425</v>
      </c>
      <c r="K51" s="149">
        <v>286771.59287319699</v>
      </c>
      <c r="L51" s="149">
        <v>181090.50211447675</v>
      </c>
      <c r="M51" s="149">
        <v>200752.60713807534</v>
      </c>
      <c r="N51" s="149">
        <v>210822.32200810482</v>
      </c>
      <c r="O51" s="149">
        <v>222735.81897051365</v>
      </c>
      <c r="P51" s="149">
        <v>230240.24357925108</v>
      </c>
      <c r="Q51" s="149">
        <v>220871.24976231193</v>
      </c>
      <c r="R51" s="149">
        <v>213382.5195859044</v>
      </c>
      <c r="S51" s="149">
        <v>216995.57980498232</v>
      </c>
      <c r="T51" s="149">
        <v>215860.71265354415</v>
      </c>
      <c r="U51" s="149">
        <v>213469.21910128696</v>
      </c>
      <c r="V51" s="149">
        <v>336792.81738630385</v>
      </c>
      <c r="W51" s="149">
        <v>376843.32720349199</v>
      </c>
      <c r="X51" s="149">
        <v>374315.53773781128</v>
      </c>
      <c r="Y51" s="149">
        <v>344207.9161414642</v>
      </c>
      <c r="Z51" s="149">
        <v>285555.5015387662</v>
      </c>
      <c r="AA51" s="149">
        <v>201487.65930887935</v>
      </c>
      <c r="AB51" s="150">
        <v>132541.69022739452</v>
      </c>
      <c r="AC51" s="151">
        <v>100209280.49325383</v>
      </c>
      <c r="AF51" s="1" t="s">
        <v>1</v>
      </c>
      <c r="AG51" s="1">
        <v>11</v>
      </c>
    </row>
    <row r="52" spans="1:33" ht="14" x14ac:dyDescent="0.25">
      <c r="A52" s="202"/>
      <c r="B52" s="200"/>
      <c r="C52" s="100" t="s">
        <v>36</v>
      </c>
      <c r="D52" s="101">
        <v>4</v>
      </c>
      <c r="E52" s="145">
        <v>138566.07295694135</v>
      </c>
      <c r="F52" s="146">
        <v>115699.27338296748</v>
      </c>
      <c r="G52" s="146">
        <v>106782.09903933899</v>
      </c>
      <c r="H52" s="146">
        <v>107601.12855452957</v>
      </c>
      <c r="I52" s="146">
        <v>128078.88991049724</v>
      </c>
      <c r="J52" s="146">
        <v>155622.97693111084</v>
      </c>
      <c r="K52" s="146">
        <v>212823.82942550816</v>
      </c>
      <c r="L52" s="146">
        <v>151043.71791029125</v>
      </c>
      <c r="M52" s="146">
        <v>184621.56505242601</v>
      </c>
      <c r="N52" s="146">
        <v>203042.58136521428</v>
      </c>
      <c r="O52" s="146">
        <v>213639.74469732001</v>
      </c>
      <c r="P52" s="146">
        <v>220249.85389397663</v>
      </c>
      <c r="Q52" s="146">
        <v>214236.79100002605</v>
      </c>
      <c r="R52" s="146">
        <v>198607.02009720978</v>
      </c>
      <c r="S52" s="146">
        <v>183468.89442365302</v>
      </c>
      <c r="T52" s="146">
        <v>175925.80399767659</v>
      </c>
      <c r="U52" s="146">
        <v>173793.48432521336</v>
      </c>
      <c r="V52" s="146">
        <v>287221.09621610027</v>
      </c>
      <c r="W52" s="146">
        <v>324462.31948676036</v>
      </c>
      <c r="X52" s="146">
        <v>322608.92086693819</v>
      </c>
      <c r="Y52" s="146">
        <v>295755.02421823918</v>
      </c>
      <c r="Z52" s="146">
        <v>250922.30831477442</v>
      </c>
      <c r="AA52" s="146">
        <v>190589.61921440746</v>
      </c>
      <c r="AB52" s="147">
        <v>137728.53389262193</v>
      </c>
      <c r="AC52" s="152">
        <v>18772366.19669497</v>
      </c>
      <c r="AF52" s="1" t="s">
        <v>3</v>
      </c>
      <c r="AG52" s="1">
        <v>11</v>
      </c>
    </row>
    <row r="53" spans="1:33" ht="14" x14ac:dyDescent="0.25">
      <c r="A53" s="202"/>
      <c r="B53" s="200"/>
      <c r="C53" s="106" t="s">
        <v>37</v>
      </c>
      <c r="D53" s="107">
        <v>7</v>
      </c>
      <c r="E53" s="174">
        <v>128254.48566105164</v>
      </c>
      <c r="F53" s="143">
        <v>106315.345899597</v>
      </c>
      <c r="G53" s="143">
        <v>94692.827714776649</v>
      </c>
      <c r="H53" s="143">
        <v>89839.475492621816</v>
      </c>
      <c r="I53" s="143">
        <v>94439.422721166076</v>
      </c>
      <c r="J53" s="143">
        <v>97154.362136565745</v>
      </c>
      <c r="K53" s="143">
        <v>127583.52189958928</v>
      </c>
      <c r="L53" s="143">
        <v>85002.617819834675</v>
      </c>
      <c r="M53" s="143">
        <v>120363.66896394464</v>
      </c>
      <c r="N53" s="143">
        <v>143823.19366463413</v>
      </c>
      <c r="O53" s="143">
        <v>158491.93678579805</v>
      </c>
      <c r="P53" s="143">
        <v>165184.04731958301</v>
      </c>
      <c r="Q53" s="143">
        <v>166231.82187336049</v>
      </c>
      <c r="R53" s="143">
        <v>157510.88843048108</v>
      </c>
      <c r="S53" s="143">
        <v>143847.13443113471</v>
      </c>
      <c r="T53" s="143">
        <v>134955.1001684423</v>
      </c>
      <c r="U53" s="143">
        <v>132602.64916769424</v>
      </c>
      <c r="V53" s="143">
        <v>239147.06094233444</v>
      </c>
      <c r="W53" s="143">
        <v>291367.97055686242</v>
      </c>
      <c r="X53" s="143">
        <v>302487.05670341064</v>
      </c>
      <c r="Y53" s="143">
        <v>283202.67529657739</v>
      </c>
      <c r="Z53" s="143">
        <v>231440.26264288576</v>
      </c>
      <c r="AA53" s="143">
        <v>164729.74115832194</v>
      </c>
      <c r="AB53" s="144">
        <v>107567.56939126627</v>
      </c>
      <c r="AC53" s="153">
        <v>26363643.857893545</v>
      </c>
      <c r="AF53" s="1" t="s">
        <v>2</v>
      </c>
      <c r="AG53" s="1">
        <v>11</v>
      </c>
    </row>
    <row r="54" spans="1:33" ht="14.5" thickBot="1" x14ac:dyDescent="0.3">
      <c r="A54" s="203"/>
      <c r="B54" s="201"/>
      <c r="C54" s="112" t="s">
        <v>34</v>
      </c>
      <c r="D54" s="113">
        <v>30</v>
      </c>
      <c r="E54" s="108">
        <v>3768137.617001236</v>
      </c>
      <c r="F54" s="109">
        <v>3142301.1529595726</v>
      </c>
      <c r="G54" s="109">
        <v>2889986.2527101682</v>
      </c>
      <c r="H54" s="109">
        <v>2984501.2062931247</v>
      </c>
      <c r="I54" s="109">
        <v>4034538.0071102539</v>
      </c>
      <c r="J54" s="109">
        <v>5844089.9320819937</v>
      </c>
      <c r="K54" s="109">
        <v>7193040.235589901</v>
      </c>
      <c r="L54" s="109">
        <v>4639912.736555066</v>
      </c>
      <c r="M54" s="109">
        <v>5395331.4785807487</v>
      </c>
      <c r="N54" s="109">
        <v>5824556.7992672883</v>
      </c>
      <c r="O54" s="109">
        <v>6195983.096729625</v>
      </c>
      <c r="P54" s="109">
        <v>6411852.374818759</v>
      </c>
      <c r="Q54" s="109">
        <v>6217123.6625975538</v>
      </c>
      <c r="R54" s="109">
        <v>5951272.1715343902</v>
      </c>
      <c r="S54" s="109">
        <v>5863721.5350072198</v>
      </c>
      <c r="T54" s="109">
        <v>5749742.4575871415</v>
      </c>
      <c r="U54" s="109">
        <v>5679307.6443991652</v>
      </c>
      <c r="V54" s="109">
        <v>9221977.3418005146</v>
      </c>
      <c r="W54" s="109">
        <v>10497448.288711427</v>
      </c>
      <c r="X54" s="109">
        <v>10519840.297410041</v>
      </c>
      <c r="Y54" s="109">
        <v>9705389.2306368183</v>
      </c>
      <c r="Z54" s="109">
        <v>8049325.6009958554</v>
      </c>
      <c r="AA54" s="109">
        <v>5743732.1918345904</v>
      </c>
      <c r="AB54" s="142">
        <v>3822179.2356298473</v>
      </c>
      <c r="AC54" s="152">
        <v>145345290.54784235</v>
      </c>
      <c r="AD54" s="152"/>
    </row>
    <row r="55" spans="1:33" ht="14" x14ac:dyDescent="0.25">
      <c r="A55" s="205">
        <v>46357</v>
      </c>
      <c r="B55" s="200">
        <v>210043332.48660621</v>
      </c>
      <c r="C55" s="94" t="s">
        <v>35</v>
      </c>
      <c r="D55" s="95">
        <v>21</v>
      </c>
      <c r="E55" s="148">
        <v>170863.7415674128</v>
      </c>
      <c r="F55" s="149">
        <v>149936.10178268579</v>
      </c>
      <c r="G55" s="149">
        <v>141303.11103399622</v>
      </c>
      <c r="H55" s="149">
        <v>144269.89637610535</v>
      </c>
      <c r="I55" s="149">
        <v>173589.40204974124</v>
      </c>
      <c r="J55" s="149">
        <v>215845.79447599337</v>
      </c>
      <c r="K55" s="149">
        <v>270582.13843546907</v>
      </c>
      <c r="L55" s="149">
        <v>319066.76534003316</v>
      </c>
      <c r="M55" s="149">
        <v>356173.19483834144</v>
      </c>
      <c r="N55" s="149">
        <v>375079.09123041655</v>
      </c>
      <c r="O55" s="149">
        <v>388809.75192743813</v>
      </c>
      <c r="P55" s="149">
        <v>397611.09112659772</v>
      </c>
      <c r="Q55" s="149">
        <v>391482.57315636898</v>
      </c>
      <c r="R55" s="149">
        <v>377648.43956996</v>
      </c>
      <c r="S55" s="149">
        <v>372950.0104358684</v>
      </c>
      <c r="T55" s="149">
        <v>366000.55047773168</v>
      </c>
      <c r="U55" s="149">
        <v>358359.33377048472</v>
      </c>
      <c r="V55" s="149">
        <v>326172.08575566142</v>
      </c>
      <c r="W55" s="149">
        <v>377532.20105861581</v>
      </c>
      <c r="X55" s="149">
        <v>379871.73553954135</v>
      </c>
      <c r="Y55" s="149">
        <v>356322.08624002209</v>
      </c>
      <c r="Z55" s="149">
        <v>312866.30976834666</v>
      </c>
      <c r="AA55" s="149">
        <v>247477.35225242469</v>
      </c>
      <c r="AB55" s="150">
        <v>185528.49770511474</v>
      </c>
      <c r="AC55" s="151">
        <v>150262166.37420183</v>
      </c>
      <c r="AF55" s="1" t="s">
        <v>1</v>
      </c>
      <c r="AG55" s="1">
        <v>12</v>
      </c>
    </row>
    <row r="56" spans="1:33" ht="14" x14ac:dyDescent="0.25">
      <c r="A56" s="202"/>
      <c r="B56" s="200"/>
      <c r="C56" s="100" t="s">
        <v>36</v>
      </c>
      <c r="D56" s="101">
        <v>4</v>
      </c>
      <c r="E56" s="145">
        <v>173537.62231882714</v>
      </c>
      <c r="F56" s="146">
        <v>152331.80489461805</v>
      </c>
      <c r="G56" s="146">
        <v>142390.76620805045</v>
      </c>
      <c r="H56" s="146">
        <v>142002.95284252652</v>
      </c>
      <c r="I56" s="146">
        <v>157933.75029323288</v>
      </c>
      <c r="J56" s="146">
        <v>174159.63021148636</v>
      </c>
      <c r="K56" s="146">
        <v>217245.60583567593</v>
      </c>
      <c r="L56" s="146">
        <v>272752.27953484544</v>
      </c>
      <c r="M56" s="146">
        <v>316486.67092584836</v>
      </c>
      <c r="N56" s="146">
        <v>345686.55483940523</v>
      </c>
      <c r="O56" s="146">
        <v>363702.91936874262</v>
      </c>
      <c r="P56" s="146">
        <v>371326.70785203774</v>
      </c>
      <c r="Q56" s="146">
        <v>365540.49979051895</v>
      </c>
      <c r="R56" s="146">
        <v>347419.22186659178</v>
      </c>
      <c r="S56" s="146">
        <v>328238.52944501908</v>
      </c>
      <c r="T56" s="146">
        <v>316467.90419151972</v>
      </c>
      <c r="U56" s="146">
        <v>308856.37806961022</v>
      </c>
      <c r="V56" s="146">
        <v>277959.20417267148</v>
      </c>
      <c r="W56" s="146">
        <v>335361.04958486342</v>
      </c>
      <c r="X56" s="146">
        <v>341857.7252868517</v>
      </c>
      <c r="Y56" s="146">
        <v>324742.77028996748</v>
      </c>
      <c r="Z56" s="146">
        <v>286450.17238854378</v>
      </c>
      <c r="AA56" s="146">
        <v>231493.17570063064</v>
      </c>
      <c r="AB56" s="147">
        <v>176801.25253906345</v>
      </c>
      <c r="AC56" s="152">
        <v>25882980.593804598</v>
      </c>
      <c r="AF56" s="1" t="s">
        <v>3</v>
      </c>
      <c r="AG56" s="1">
        <v>12</v>
      </c>
    </row>
    <row r="57" spans="1:33" ht="14" x14ac:dyDescent="0.25">
      <c r="A57" s="202"/>
      <c r="B57" s="200"/>
      <c r="C57" s="106" t="s">
        <v>37</v>
      </c>
      <c r="D57" s="107">
        <v>6</v>
      </c>
      <c r="E57" s="174">
        <v>187184.66769252549</v>
      </c>
      <c r="F57" s="143">
        <v>162927.30345991749</v>
      </c>
      <c r="G57" s="143">
        <v>148785.28208708533</v>
      </c>
      <c r="H57" s="143">
        <v>140817.38454437937</v>
      </c>
      <c r="I57" s="143">
        <v>143098.45035568016</v>
      </c>
      <c r="J57" s="143">
        <v>141722.5893727722</v>
      </c>
      <c r="K57" s="143">
        <v>161154.54733464972</v>
      </c>
      <c r="L57" s="143">
        <v>203348.49733404454</v>
      </c>
      <c r="M57" s="143">
        <v>243414.2618578047</v>
      </c>
      <c r="N57" s="143">
        <v>274766.44377206772</v>
      </c>
      <c r="O57" s="143">
        <v>295651.27948770032</v>
      </c>
      <c r="P57" s="143">
        <v>305587.09352008876</v>
      </c>
      <c r="Q57" s="143">
        <v>308309.47890431079</v>
      </c>
      <c r="R57" s="143">
        <v>297434.14569341921</v>
      </c>
      <c r="S57" s="143">
        <v>281268.4446890218</v>
      </c>
      <c r="T57" s="143">
        <v>269217.43023998354</v>
      </c>
      <c r="U57" s="143">
        <v>263982.02320699854</v>
      </c>
      <c r="V57" s="143">
        <v>242392.74500101784</v>
      </c>
      <c r="W57" s="143">
        <v>305375.67950304889</v>
      </c>
      <c r="X57" s="143">
        <v>324457.76678180939</v>
      </c>
      <c r="Y57" s="143">
        <v>311568.01989721641</v>
      </c>
      <c r="Z57" s="143">
        <v>271813.20737617993</v>
      </c>
      <c r="AA57" s="143">
        <v>209174.55174456176</v>
      </c>
      <c r="AB57" s="144">
        <v>156246.29257701032</v>
      </c>
      <c r="AC57" s="153">
        <v>33898185.518599764</v>
      </c>
      <c r="AF57" s="1" t="s">
        <v>2</v>
      </c>
      <c r="AG57" s="1">
        <v>12</v>
      </c>
    </row>
    <row r="58" spans="1:33" ht="14.5" thickBot="1" x14ac:dyDescent="0.3">
      <c r="A58" s="203"/>
      <c r="B58" s="209"/>
      <c r="C58" s="112" t="s">
        <v>34</v>
      </c>
      <c r="D58" s="113">
        <v>31</v>
      </c>
      <c r="E58" s="175">
        <v>5405397.0683461297</v>
      </c>
      <c r="F58" s="176">
        <v>4735549.177774379</v>
      </c>
      <c r="G58" s="176">
        <v>4429640.0890686344</v>
      </c>
      <c r="H58" s="176">
        <v>4442583.9425345939</v>
      </c>
      <c r="I58" s="176">
        <v>5135703.1463515786</v>
      </c>
      <c r="J58" s="176">
        <v>6079735.7410784392</v>
      </c>
      <c r="K58" s="176">
        <v>7518134.6144954525</v>
      </c>
      <c r="L58" s="176">
        <v>9011502.1742843445</v>
      </c>
      <c r="M58" s="176">
        <v>10206069.346455391</v>
      </c>
      <c r="N58" s="176">
        <v>10908005.797828775</v>
      </c>
      <c r="O58" s="176">
        <v>11393724.144877372</v>
      </c>
      <c r="P58" s="176">
        <v>11668662.306187235</v>
      </c>
      <c r="Q58" s="176">
        <v>11533152.908871688</v>
      </c>
      <c r="R58" s="176">
        <v>11104898.992596041</v>
      </c>
      <c r="S58" s="176">
        <v>10832515.005067443</v>
      </c>
      <c r="T58" s="176">
        <v>10567187.758238345</v>
      </c>
      <c r="U58" s="176">
        <v>10344863.660700612</v>
      </c>
      <c r="V58" s="176">
        <v>9415807.0875656828</v>
      </c>
      <c r="W58" s="176">
        <v>11101874.497588677</v>
      </c>
      <c r="X58" s="176">
        <v>11291483.948168632</v>
      </c>
      <c r="Y58" s="176">
        <v>10651143.011583632</v>
      </c>
      <c r="Z58" s="176">
        <v>9346872.4389465339</v>
      </c>
      <c r="AA58" s="176">
        <v>7378044.4105708124</v>
      </c>
      <c r="AB58" s="177">
        <v>5540781.2174257245</v>
      </c>
      <c r="AC58" s="178">
        <v>210043332.48660618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D2:G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266-16F2-4326-A76E-CB2FFB67A2AD}">
  <sheetPr>
    <tabColor theme="3" tint="0.39997558519241921"/>
    <pageSetUpPr fitToPage="1"/>
  </sheetPr>
  <dimension ref="A1:AG62"/>
  <sheetViews>
    <sheetView showGridLines="0" zoomScale="70" zoomScaleNormal="70" workbookViewId="0">
      <pane xSplit="4" ySplit="10" topLeftCell="P47" activePane="bottomRight" state="frozen"/>
      <selection activeCell="D13" sqref="D13:G20"/>
      <selection pane="topRight" activeCell="D13" sqref="D13:G20"/>
      <selection pane="bottomLeft" activeCell="D13" sqref="D13:G20"/>
      <selection pane="bottomRight" activeCell="Q53" sqref="Q53"/>
    </sheetView>
  </sheetViews>
  <sheetFormatPr baseColWidth="10" defaultColWidth="0" defaultRowHeight="12.5" x14ac:dyDescent="0.25"/>
  <cols>
    <col min="1" max="1" width="8.26953125" style="1" customWidth="1"/>
    <col min="2" max="2" width="18.26953125" style="1" customWidth="1"/>
    <col min="3" max="3" width="11.1796875" style="1" customWidth="1"/>
    <col min="4" max="4" width="7.81640625" style="1" customWidth="1"/>
    <col min="5" max="6" width="17.26953125" style="1" customWidth="1"/>
    <col min="7" max="8" width="15.453125" style="1" bestFit="1" customWidth="1"/>
    <col min="9" max="15" width="16.26953125" style="1" bestFit="1" customWidth="1"/>
    <col min="16" max="16" width="16.81640625" style="1" bestFit="1" customWidth="1"/>
    <col min="17" max="21" width="16.26953125" style="1" bestFit="1" customWidth="1"/>
    <col min="22" max="25" width="16.81640625" style="1" bestFit="1" customWidth="1"/>
    <col min="26" max="26" width="18.453125" style="1" customWidth="1"/>
    <col min="27" max="28" width="16.26953125" style="1" bestFit="1" customWidth="1"/>
    <col min="29" max="29" width="21.7265625" style="1" bestFit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6"/>
      <c r="E2" s="206"/>
      <c r="F2" s="81"/>
    </row>
    <row r="3" spans="1:33" ht="15.5" x14ac:dyDescent="0.25">
      <c r="A3" s="156" t="s">
        <v>56</v>
      </c>
      <c r="B3" s="157"/>
      <c r="C3" s="157"/>
      <c r="D3" s="158" t="s">
        <v>113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>
        <v>2027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6"/>
      <c r="D9" s="196"/>
    </row>
    <row r="10" spans="1:33" s="93" customFormat="1" ht="31.5" thickBot="1" x14ac:dyDescent="0.3">
      <c r="A10" s="3" t="s">
        <v>118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2">
        <v>46388</v>
      </c>
      <c r="B11" s="200">
        <v>356384655.14401293</v>
      </c>
      <c r="C11" s="94" t="s">
        <v>35</v>
      </c>
      <c r="D11" s="95">
        <v>19</v>
      </c>
      <c r="E11" s="148">
        <v>338879.67744494794</v>
      </c>
      <c r="F11" s="149">
        <v>298648.9049594964</v>
      </c>
      <c r="G11" s="149">
        <v>282613.03275660885</v>
      </c>
      <c r="H11" s="149">
        <v>290045.61420672527</v>
      </c>
      <c r="I11" s="149">
        <v>359359.23531187023</v>
      </c>
      <c r="J11" s="149">
        <v>485920.85119346593</v>
      </c>
      <c r="K11" s="149">
        <v>582974.98107056739</v>
      </c>
      <c r="L11" s="149">
        <v>467239.25220804149</v>
      </c>
      <c r="M11" s="149">
        <v>523548.82311330538</v>
      </c>
      <c r="N11" s="149">
        <v>555225.29759826628</v>
      </c>
      <c r="O11" s="149">
        <v>585429.87559597008</v>
      </c>
      <c r="P11" s="149">
        <v>602994.31605889357</v>
      </c>
      <c r="Q11" s="149">
        <v>593818.25796921132</v>
      </c>
      <c r="R11" s="149">
        <v>576400.32007476815</v>
      </c>
      <c r="S11" s="149">
        <v>574014.2833140603</v>
      </c>
      <c r="T11" s="149">
        <v>564586.96350880305</v>
      </c>
      <c r="U11" s="149">
        <v>551206.99826619762</v>
      </c>
      <c r="V11" s="149">
        <v>617894.92643416603</v>
      </c>
      <c r="W11" s="149">
        <v>703614.13433996763</v>
      </c>
      <c r="X11" s="149">
        <v>740139.33581802784</v>
      </c>
      <c r="Y11" s="149">
        <v>694955.14123961003</v>
      </c>
      <c r="Z11" s="149">
        <v>598872.63334153988</v>
      </c>
      <c r="AA11" s="149">
        <v>463738.16655819467</v>
      </c>
      <c r="AB11" s="150">
        <v>344993.4951146323</v>
      </c>
      <c r="AC11" s="151">
        <v>235545175.83244944</v>
      </c>
      <c r="AF11" s="1" t="s">
        <v>1</v>
      </c>
      <c r="AG11" s="1">
        <v>1</v>
      </c>
    </row>
    <row r="12" spans="1:33" ht="14" x14ac:dyDescent="0.25">
      <c r="A12" s="202"/>
      <c r="B12" s="200"/>
      <c r="C12" s="100" t="s">
        <v>36</v>
      </c>
      <c r="D12" s="101">
        <v>5</v>
      </c>
      <c r="E12" s="145">
        <v>357342.254221429</v>
      </c>
      <c r="F12" s="146">
        <v>312233.69796612294</v>
      </c>
      <c r="G12" s="146">
        <v>293427.02560409904</v>
      </c>
      <c r="H12" s="146">
        <v>291566.93091167917</v>
      </c>
      <c r="I12" s="146">
        <v>320472.59729409392</v>
      </c>
      <c r="J12" s="146">
        <v>361206.57865128998</v>
      </c>
      <c r="K12" s="146">
        <v>434940.12546987482</v>
      </c>
      <c r="L12" s="146">
        <v>380432.01908224763</v>
      </c>
      <c r="M12" s="146">
        <v>453007.12960900919</v>
      </c>
      <c r="N12" s="146">
        <v>497074.673352118</v>
      </c>
      <c r="O12" s="146">
        <v>529164.09583156544</v>
      </c>
      <c r="P12" s="146">
        <v>543393.95516037999</v>
      </c>
      <c r="Q12" s="146">
        <v>538324.57907048205</v>
      </c>
      <c r="R12" s="146">
        <v>511728.39035767346</v>
      </c>
      <c r="S12" s="146">
        <v>483463.84575839853</v>
      </c>
      <c r="T12" s="146">
        <v>464026.67750690889</v>
      </c>
      <c r="U12" s="146">
        <v>448560.81056283345</v>
      </c>
      <c r="V12" s="146">
        <v>508904.12279206666</v>
      </c>
      <c r="W12" s="146">
        <v>607627.07371842372</v>
      </c>
      <c r="X12" s="146">
        <v>644922.43512597808</v>
      </c>
      <c r="Y12" s="146">
        <v>614543.61572685256</v>
      </c>
      <c r="Z12" s="146">
        <v>538793.91888144682</v>
      </c>
      <c r="AA12" s="146">
        <v>439230.25974822737</v>
      </c>
      <c r="AB12" s="147">
        <v>346037.12197860598</v>
      </c>
      <c r="AC12" s="152">
        <v>54602119.671909034</v>
      </c>
      <c r="AF12" s="1" t="s">
        <v>3</v>
      </c>
      <c r="AG12" s="1">
        <v>1</v>
      </c>
    </row>
    <row r="13" spans="1:33" ht="14" x14ac:dyDescent="0.25">
      <c r="A13" s="202"/>
      <c r="B13" s="200"/>
      <c r="C13" s="106" t="s">
        <v>37</v>
      </c>
      <c r="D13" s="107">
        <v>7</v>
      </c>
      <c r="E13" s="174">
        <v>370956.37865549646</v>
      </c>
      <c r="F13" s="143">
        <v>323106.74258377129</v>
      </c>
      <c r="G13" s="143">
        <v>292725.50400460185</v>
      </c>
      <c r="H13" s="143">
        <v>276731.10849404434</v>
      </c>
      <c r="I13" s="143">
        <v>277448.64243437204</v>
      </c>
      <c r="J13" s="143">
        <v>285821.45190816565</v>
      </c>
      <c r="K13" s="143">
        <v>312045.50913443975</v>
      </c>
      <c r="L13" s="143">
        <v>277447.00650500337</v>
      </c>
      <c r="M13" s="143">
        <v>336936.6313664742</v>
      </c>
      <c r="N13" s="143">
        <v>386523.33425164985</v>
      </c>
      <c r="O13" s="143">
        <v>421066.68114157137</v>
      </c>
      <c r="P13" s="143">
        <v>439255.91001743765</v>
      </c>
      <c r="Q13" s="143">
        <v>445759.47008486133</v>
      </c>
      <c r="R13" s="143">
        <v>433971.11088446534</v>
      </c>
      <c r="S13" s="143">
        <v>409617.9009613613</v>
      </c>
      <c r="T13" s="143">
        <v>390738.84716188652</v>
      </c>
      <c r="U13" s="143">
        <v>382222.50753220409</v>
      </c>
      <c r="V13" s="143">
        <v>445308.96790309297</v>
      </c>
      <c r="W13" s="143">
        <v>552713.50614529278</v>
      </c>
      <c r="X13" s="143">
        <v>608391.83037799527</v>
      </c>
      <c r="Y13" s="143">
        <v>585122.45922405866</v>
      </c>
      <c r="Z13" s="143">
        <v>507443.56011422828</v>
      </c>
      <c r="AA13" s="143">
        <v>398922.56598133891</v>
      </c>
      <c r="AB13" s="144">
        <v>302202.32165426086</v>
      </c>
      <c r="AC13" s="153">
        <v>66237359.639654502</v>
      </c>
      <c r="AF13" s="1" t="s">
        <v>2</v>
      </c>
      <c r="AG13" s="1">
        <v>1</v>
      </c>
    </row>
    <row r="14" spans="1:33" ht="14.5" thickBot="1" x14ac:dyDescent="0.3">
      <c r="A14" s="203"/>
      <c r="B14" s="201"/>
      <c r="C14" s="122" t="s">
        <v>34</v>
      </c>
      <c r="D14" s="123">
        <v>31</v>
      </c>
      <c r="E14" s="108">
        <v>10822119.793149631</v>
      </c>
      <c r="F14" s="109">
        <v>9497244.8821474463</v>
      </c>
      <c r="G14" s="109">
        <v>8885861.278428277</v>
      </c>
      <c r="H14" s="109">
        <v>8905819.0839444865</v>
      </c>
      <c r="I14" s="109">
        <v>10372328.954436608</v>
      </c>
      <c r="J14" s="109">
        <v>13039279.229289463</v>
      </c>
      <c r="K14" s="109">
        <v>15435543.831631234</v>
      </c>
      <c r="L14" s="109">
        <v>12721834.93289905</v>
      </c>
      <c r="M14" s="109">
        <v>14571019.706763169</v>
      </c>
      <c r="N14" s="109">
        <v>15740317.360889198</v>
      </c>
      <c r="O14" s="109">
        <v>16716454.88347226</v>
      </c>
      <c r="P14" s="109">
        <v>17248653.151042942</v>
      </c>
      <c r="Q14" s="109">
        <v>17094486.087361455</v>
      </c>
      <c r="R14" s="109">
        <v>16548045.809400219</v>
      </c>
      <c r="S14" s="109">
        <v>16190915.918488668</v>
      </c>
      <c r="T14" s="109">
        <v>15782457.624335006</v>
      </c>
      <c r="U14" s="109">
        <v>15391294.572597351</v>
      </c>
      <c r="V14" s="109">
        <v>17401686.991531137</v>
      </c>
      <c r="W14" s="109">
        <v>20275798.464068554</v>
      </c>
      <c r="X14" s="109">
        <v>21546002.368818387</v>
      </c>
      <c r="Y14" s="109">
        <v>20372722.976755265</v>
      </c>
      <c r="Z14" s="109">
        <v>17624654.54869609</v>
      </c>
      <c r="AA14" s="109">
        <v>13799634.425216207</v>
      </c>
      <c r="AB14" s="142">
        <v>10400478.268650871</v>
      </c>
      <c r="AC14" s="152">
        <v>356384655.14401299</v>
      </c>
      <c r="AD14" s="152"/>
    </row>
    <row r="15" spans="1:33" ht="14" x14ac:dyDescent="0.25">
      <c r="A15" s="202">
        <v>46419</v>
      </c>
      <c r="B15" s="200">
        <v>416316165.1843974</v>
      </c>
      <c r="C15" s="94" t="s">
        <v>35</v>
      </c>
      <c r="D15" s="95">
        <v>20</v>
      </c>
      <c r="E15" s="148">
        <v>402336.98846451903</v>
      </c>
      <c r="F15" s="149">
        <v>358310.832954827</v>
      </c>
      <c r="G15" s="149">
        <v>343191.05055718124</v>
      </c>
      <c r="H15" s="149">
        <v>356393.84377507924</v>
      </c>
      <c r="I15" s="149">
        <v>491393.62458399235</v>
      </c>
      <c r="J15" s="149">
        <v>757821.61743185075</v>
      </c>
      <c r="K15" s="149">
        <v>806045.56992488715</v>
      </c>
      <c r="L15" s="149">
        <v>618037.47330262605</v>
      </c>
      <c r="M15" s="149">
        <v>666433.42128730018</v>
      </c>
      <c r="N15" s="149">
        <v>690748.17806199915</v>
      </c>
      <c r="O15" s="149">
        <v>721685.17873066384</v>
      </c>
      <c r="P15" s="149">
        <v>739250.57221053669</v>
      </c>
      <c r="Q15" s="149">
        <v>715534.93854346464</v>
      </c>
      <c r="R15" s="149">
        <v>699682.89353284158</v>
      </c>
      <c r="S15" s="149">
        <v>708215.57496652403</v>
      </c>
      <c r="T15" s="149">
        <v>705740.40990562865</v>
      </c>
      <c r="U15" s="149">
        <v>697307.30792345479</v>
      </c>
      <c r="V15" s="149">
        <v>747620.85531770473</v>
      </c>
      <c r="W15" s="149">
        <v>838128.59202779573</v>
      </c>
      <c r="X15" s="149">
        <v>900911.26218474947</v>
      </c>
      <c r="Y15" s="149">
        <v>847481.90634268837</v>
      </c>
      <c r="Z15" s="149">
        <v>720594.28920181969</v>
      </c>
      <c r="AA15" s="149">
        <v>554731.13921047794</v>
      </c>
      <c r="AB15" s="150">
        <v>411085.22190053522</v>
      </c>
      <c r="AC15" s="151">
        <v>309973654.84686303</v>
      </c>
      <c r="AF15" s="1" t="s">
        <v>1</v>
      </c>
      <c r="AG15" s="1">
        <v>2</v>
      </c>
    </row>
    <row r="16" spans="1:33" ht="14" x14ac:dyDescent="0.25">
      <c r="A16" s="202"/>
      <c r="B16" s="200"/>
      <c r="C16" s="100" t="s">
        <v>36</v>
      </c>
      <c r="D16" s="101">
        <v>4</v>
      </c>
      <c r="E16" s="145">
        <v>447991.97300329816</v>
      </c>
      <c r="F16" s="146">
        <v>390482.94691742503</v>
      </c>
      <c r="G16" s="146">
        <v>367695.39493666019</v>
      </c>
      <c r="H16" s="146">
        <v>366191.58511845663</v>
      </c>
      <c r="I16" s="146">
        <v>412481.26617269911</v>
      </c>
      <c r="J16" s="146">
        <v>488791.39743170573</v>
      </c>
      <c r="K16" s="146">
        <v>606506.95856889908</v>
      </c>
      <c r="L16" s="146">
        <v>543247.67148225266</v>
      </c>
      <c r="M16" s="146">
        <v>628414.82963794412</v>
      </c>
      <c r="N16" s="146">
        <v>680328.93995206431</v>
      </c>
      <c r="O16" s="146">
        <v>708969.08356166072</v>
      </c>
      <c r="P16" s="146">
        <v>726165.60255749559</v>
      </c>
      <c r="Q16" s="146">
        <v>714068.5138511461</v>
      </c>
      <c r="R16" s="146">
        <v>669810.33320917631</v>
      </c>
      <c r="S16" s="146">
        <v>631066.39366738114</v>
      </c>
      <c r="T16" s="146">
        <v>607846.71956746734</v>
      </c>
      <c r="U16" s="146">
        <v>588895.64285705436</v>
      </c>
      <c r="V16" s="146">
        <v>653447.35110118531</v>
      </c>
      <c r="W16" s="146">
        <v>755989.72867297742</v>
      </c>
      <c r="X16" s="146">
        <v>811445.11952760944</v>
      </c>
      <c r="Y16" s="146">
        <v>771786.93025341863</v>
      </c>
      <c r="Z16" s="146">
        <v>678207.97855883755</v>
      </c>
      <c r="AA16" s="146">
        <v>553717.58110772364</v>
      </c>
      <c r="AB16" s="147">
        <v>431849.82915762416</v>
      </c>
      <c r="AC16" s="152">
        <v>56941599.083488658</v>
      </c>
      <c r="AF16" s="1" t="s">
        <v>3</v>
      </c>
      <c r="AG16" s="1">
        <v>2</v>
      </c>
    </row>
    <row r="17" spans="1:33" ht="14" x14ac:dyDescent="0.25">
      <c r="A17" s="202"/>
      <c r="B17" s="200"/>
      <c r="C17" s="106" t="s">
        <v>37</v>
      </c>
      <c r="D17" s="107">
        <v>4</v>
      </c>
      <c r="E17" s="174">
        <v>445667.96615121339</v>
      </c>
      <c r="F17" s="143">
        <v>385209.09261064004</v>
      </c>
      <c r="G17" s="143">
        <v>355291.84472885082</v>
      </c>
      <c r="H17" s="143">
        <v>342260.32541343861</v>
      </c>
      <c r="I17" s="143">
        <v>346998.01211979269</v>
      </c>
      <c r="J17" s="143">
        <v>371243.26332112175</v>
      </c>
      <c r="K17" s="143">
        <v>424540.00338066806</v>
      </c>
      <c r="L17" s="143">
        <v>392436.2525655551</v>
      </c>
      <c r="M17" s="143">
        <v>478483.96790171048</v>
      </c>
      <c r="N17" s="143">
        <v>539165.68278438586</v>
      </c>
      <c r="O17" s="143">
        <v>576001.52177519083</v>
      </c>
      <c r="P17" s="143">
        <v>592956.02335349156</v>
      </c>
      <c r="Q17" s="143">
        <v>595104.42058726423</v>
      </c>
      <c r="R17" s="143">
        <v>577485.48128740513</v>
      </c>
      <c r="S17" s="143">
        <v>546725.91259931179</v>
      </c>
      <c r="T17" s="143">
        <v>524578.31757398671</v>
      </c>
      <c r="U17" s="143">
        <v>518336.80556546635</v>
      </c>
      <c r="V17" s="143">
        <v>585498.74362943636</v>
      </c>
      <c r="W17" s="143">
        <v>696651.06019831682</v>
      </c>
      <c r="X17" s="143">
        <v>789235.20022798493</v>
      </c>
      <c r="Y17" s="143">
        <v>757470.92575694527</v>
      </c>
      <c r="Z17" s="143">
        <v>651733.34579776449</v>
      </c>
      <c r="AA17" s="143">
        <v>494699.13526525581</v>
      </c>
      <c r="AB17" s="144">
        <v>362454.50891624403</v>
      </c>
      <c r="AC17" s="153">
        <v>49400911.25404577</v>
      </c>
      <c r="AF17" s="1" t="s">
        <v>2</v>
      </c>
      <c r="AG17" s="1">
        <v>2</v>
      </c>
    </row>
    <row r="18" spans="1:33" ht="14.5" thickBot="1" x14ac:dyDescent="0.3">
      <c r="A18" s="203"/>
      <c r="B18" s="201"/>
      <c r="C18" s="112" t="s">
        <v>34</v>
      </c>
      <c r="D18" s="113">
        <v>28</v>
      </c>
      <c r="E18" s="108">
        <v>11621379.525908425</v>
      </c>
      <c r="F18" s="109">
        <v>10268984.8172088</v>
      </c>
      <c r="G18" s="109">
        <v>9755769.969805669</v>
      </c>
      <c r="H18" s="109">
        <v>9961684.5176291652</v>
      </c>
      <c r="I18" s="109">
        <v>12865789.604849815</v>
      </c>
      <c r="J18" s="109">
        <v>18596570.991648328</v>
      </c>
      <c r="K18" s="109">
        <v>20245099.246296015</v>
      </c>
      <c r="L18" s="109">
        <v>16103485.162243754</v>
      </c>
      <c r="M18" s="109">
        <v>17756263.615904622</v>
      </c>
      <c r="N18" s="109">
        <v>18692942.052185785</v>
      </c>
      <c r="O18" s="109">
        <v>19573585.995960683</v>
      </c>
      <c r="P18" s="109">
        <v>20061497.947854683</v>
      </c>
      <c r="Q18" s="109">
        <v>19547390.508622933</v>
      </c>
      <c r="R18" s="109">
        <v>18982841.128643155</v>
      </c>
      <c r="S18" s="109">
        <v>18875480.724397253</v>
      </c>
      <c r="T18" s="109">
        <v>18644508.346678391</v>
      </c>
      <c r="U18" s="109">
        <v>18375075.952159178</v>
      </c>
      <c r="V18" s="109">
        <v>19908201.48527658</v>
      </c>
      <c r="W18" s="109">
        <v>22573134.996041089</v>
      </c>
      <c r="X18" s="109">
        <v>24420946.522717368</v>
      </c>
      <c r="Y18" s="109">
        <v>23066669.550895225</v>
      </c>
      <c r="Z18" s="109">
        <v>19731651.081462801</v>
      </c>
      <c r="AA18" s="109">
        <v>15288289.649701476</v>
      </c>
      <c r="AB18" s="142">
        <v>11398921.790306177</v>
      </c>
      <c r="AC18" s="152">
        <v>416316165.18439746</v>
      </c>
      <c r="AD18" s="152"/>
    </row>
    <row r="19" spans="1:33" ht="14" x14ac:dyDescent="0.25">
      <c r="A19" s="205">
        <v>46447</v>
      </c>
      <c r="B19" s="200">
        <v>377352590.98289424</v>
      </c>
      <c r="C19" s="94" t="s">
        <v>35</v>
      </c>
      <c r="D19" s="95">
        <v>20</v>
      </c>
      <c r="E19" s="148">
        <v>349967.20129866997</v>
      </c>
      <c r="F19" s="149">
        <v>307994.41177738283</v>
      </c>
      <c r="G19" s="149">
        <v>295017.78626096167</v>
      </c>
      <c r="H19" s="149">
        <v>306523.77406126139</v>
      </c>
      <c r="I19" s="149">
        <v>420305.37558487139</v>
      </c>
      <c r="J19" s="149">
        <v>638828.47305058909</v>
      </c>
      <c r="K19" s="149">
        <v>684727.99972035538</v>
      </c>
      <c r="L19" s="149">
        <v>510557.77949962177</v>
      </c>
      <c r="M19" s="149">
        <v>554889.00801726722</v>
      </c>
      <c r="N19" s="149">
        <v>575507.06783459138</v>
      </c>
      <c r="O19" s="149">
        <v>601301.37210501102</v>
      </c>
      <c r="P19" s="149">
        <v>616269.42646302481</v>
      </c>
      <c r="Q19" s="149">
        <v>599273.00162711134</v>
      </c>
      <c r="R19" s="149">
        <v>583966.94011139369</v>
      </c>
      <c r="S19" s="149">
        <v>591228.62712863612</v>
      </c>
      <c r="T19" s="149">
        <v>589673.41561584838</v>
      </c>
      <c r="U19" s="149">
        <v>582522.21714196505</v>
      </c>
      <c r="V19" s="149">
        <v>650048.19623119442</v>
      </c>
      <c r="W19" s="149">
        <v>729269.66529197502</v>
      </c>
      <c r="X19" s="149">
        <v>769004.0057081175</v>
      </c>
      <c r="Y19" s="149">
        <v>718958.36119952833</v>
      </c>
      <c r="Z19" s="149">
        <v>616032.54597175319</v>
      </c>
      <c r="AA19" s="149">
        <v>475953.06984716532</v>
      </c>
      <c r="AB19" s="150">
        <v>353589.45826515876</v>
      </c>
      <c r="AC19" s="151">
        <v>262428183.59626907</v>
      </c>
      <c r="AF19" s="1" t="s">
        <v>1</v>
      </c>
      <c r="AG19" s="1">
        <v>3</v>
      </c>
    </row>
    <row r="20" spans="1:33" ht="14" x14ac:dyDescent="0.25">
      <c r="A20" s="202"/>
      <c r="B20" s="200"/>
      <c r="C20" s="100" t="s">
        <v>36</v>
      </c>
      <c r="D20" s="101">
        <v>4</v>
      </c>
      <c r="E20" s="145">
        <v>364633.82916303881</v>
      </c>
      <c r="F20" s="146">
        <v>317924.64425335167</v>
      </c>
      <c r="G20" s="146">
        <v>300780.35853872861</v>
      </c>
      <c r="H20" s="146">
        <v>297807.60952504136</v>
      </c>
      <c r="I20" s="146">
        <v>335219.45251678448</v>
      </c>
      <c r="J20" s="146">
        <v>387511.0027728462</v>
      </c>
      <c r="K20" s="146">
        <v>484072.50537343085</v>
      </c>
      <c r="L20" s="146">
        <v>424650.76413363894</v>
      </c>
      <c r="M20" s="146">
        <v>493672.38123554905</v>
      </c>
      <c r="N20" s="146">
        <v>536666.99736944016</v>
      </c>
      <c r="O20" s="146">
        <v>567403.21567099565</v>
      </c>
      <c r="P20" s="146">
        <v>580493.22582975915</v>
      </c>
      <c r="Q20" s="146">
        <v>573483.93148840766</v>
      </c>
      <c r="R20" s="146">
        <v>543364.65964645566</v>
      </c>
      <c r="S20" s="146">
        <v>512611.87080261577</v>
      </c>
      <c r="T20" s="146">
        <v>492441.55048698455</v>
      </c>
      <c r="U20" s="146">
        <v>478944.63673410704</v>
      </c>
      <c r="V20" s="146">
        <v>538716.52309750533</v>
      </c>
      <c r="W20" s="146">
        <v>632062.37589394988</v>
      </c>
      <c r="X20" s="146">
        <v>672085.20732595748</v>
      </c>
      <c r="Y20" s="146">
        <v>629826.51950018085</v>
      </c>
      <c r="Z20" s="146">
        <v>556355.50923321745</v>
      </c>
      <c r="AA20" s="146">
        <v>457320.34826094395</v>
      </c>
      <c r="AB20" s="147">
        <v>363201.65471299004</v>
      </c>
      <c r="AC20" s="152">
        <v>46165003.094263695</v>
      </c>
      <c r="AF20" s="1" t="s">
        <v>3</v>
      </c>
      <c r="AG20" s="1">
        <v>3</v>
      </c>
    </row>
    <row r="21" spans="1:33" ht="14" x14ac:dyDescent="0.25">
      <c r="A21" s="202"/>
      <c r="B21" s="200"/>
      <c r="C21" s="106" t="s">
        <v>37</v>
      </c>
      <c r="D21" s="107">
        <v>7</v>
      </c>
      <c r="E21" s="174">
        <v>355374.04187371046</v>
      </c>
      <c r="F21" s="143">
        <v>305084.01015042444</v>
      </c>
      <c r="G21" s="143">
        <v>282754.90393318591</v>
      </c>
      <c r="H21" s="143">
        <v>273351.88950582378</v>
      </c>
      <c r="I21" s="143">
        <v>281803.56761396979</v>
      </c>
      <c r="J21" s="143">
        <v>292134.69345256197</v>
      </c>
      <c r="K21" s="143">
        <v>336943.80509552156</v>
      </c>
      <c r="L21" s="143">
        <v>306809.01759215817</v>
      </c>
      <c r="M21" s="143">
        <v>377226.28630315332</v>
      </c>
      <c r="N21" s="143">
        <v>421818.78437565896</v>
      </c>
      <c r="O21" s="143">
        <v>455054.55997286394</v>
      </c>
      <c r="P21" s="143">
        <v>471276.89739554189</v>
      </c>
      <c r="Q21" s="143">
        <v>475878.52971509041</v>
      </c>
      <c r="R21" s="143">
        <v>459672.22182942671</v>
      </c>
      <c r="S21" s="143">
        <v>432589.50906896568</v>
      </c>
      <c r="T21" s="143">
        <v>414678.30376240303</v>
      </c>
      <c r="U21" s="143">
        <v>410053.54836516903</v>
      </c>
      <c r="V21" s="143">
        <v>464546.35598380776</v>
      </c>
      <c r="W21" s="143">
        <v>561519.98942173948</v>
      </c>
      <c r="X21" s="143">
        <v>621892.08740875102</v>
      </c>
      <c r="Y21" s="143">
        <v>595132.26550624811</v>
      </c>
      <c r="Z21" s="143">
        <v>517542.62981681427</v>
      </c>
      <c r="AA21" s="143">
        <v>405888.54075821524</v>
      </c>
      <c r="AB21" s="144">
        <v>303745.60286471882</v>
      </c>
      <c r="AC21" s="153">
        <v>68759404.292361453</v>
      </c>
      <c r="AF21" s="1" t="s">
        <v>2</v>
      </c>
      <c r="AG21" s="1">
        <v>3</v>
      </c>
    </row>
    <row r="22" spans="1:33" ht="14.5" thickBot="1" x14ac:dyDescent="0.3">
      <c r="A22" s="203"/>
      <c r="B22" s="201"/>
      <c r="C22" s="112" t="s">
        <v>34</v>
      </c>
      <c r="D22" s="113">
        <v>31</v>
      </c>
      <c r="E22" s="108">
        <v>10945497.635741528</v>
      </c>
      <c r="F22" s="109">
        <v>9567174.8836140335</v>
      </c>
      <c r="G22" s="109">
        <v>9082761.4869064484</v>
      </c>
      <c r="H22" s="109">
        <v>9235169.1458661593</v>
      </c>
      <c r="I22" s="109">
        <v>11719610.295062354</v>
      </c>
      <c r="J22" s="109">
        <v>16371556.326271102</v>
      </c>
      <c r="K22" s="109">
        <v>17989456.651569482</v>
      </c>
      <c r="L22" s="109">
        <v>14057421.7696721</v>
      </c>
      <c r="M22" s="109">
        <v>15713053.689409614</v>
      </c>
      <c r="N22" s="109">
        <v>16609540.836799201</v>
      </c>
      <c r="O22" s="109">
        <v>17481022.22459425</v>
      </c>
      <c r="P22" s="109">
        <v>17946299.714348324</v>
      </c>
      <c r="Q22" s="109">
        <v>17610545.466501489</v>
      </c>
      <c r="R22" s="109">
        <v>17070502.993619684</v>
      </c>
      <c r="S22" s="109">
        <v>16903146.589265943</v>
      </c>
      <c r="T22" s="109">
        <v>16665982.640601728</v>
      </c>
      <c r="U22" s="109">
        <v>16436597.728331912</v>
      </c>
      <c r="V22" s="109">
        <v>18407654.508900564</v>
      </c>
      <c r="W22" s="109">
        <v>21044282.735367477</v>
      </c>
      <c r="X22" s="109">
        <v>22421665.555327438</v>
      </c>
      <c r="Y22" s="109">
        <v>21064399.16053503</v>
      </c>
      <c r="Z22" s="109">
        <v>18168871.365085632</v>
      </c>
      <c r="AA22" s="109">
        <v>14189562.575294588</v>
      </c>
      <c r="AB22" s="142">
        <v>10650815.004208168</v>
      </c>
      <c r="AC22" s="152">
        <v>377352590.98289418</v>
      </c>
      <c r="AD22" s="152"/>
    </row>
    <row r="23" spans="1:33" ht="14" x14ac:dyDescent="0.25">
      <c r="A23" s="202">
        <v>46478</v>
      </c>
      <c r="B23" s="200">
        <v>290815745.71741027</v>
      </c>
      <c r="C23" s="94" t="s">
        <v>35</v>
      </c>
      <c r="D23" s="95">
        <v>22</v>
      </c>
      <c r="E23" s="148">
        <v>302050.88210360263</v>
      </c>
      <c r="F23" s="149">
        <v>264527.43122960237</v>
      </c>
      <c r="G23" s="149">
        <v>249466.84915275226</v>
      </c>
      <c r="H23" s="149">
        <v>263564.29621215223</v>
      </c>
      <c r="I23" s="149">
        <v>379983.88745570672</v>
      </c>
      <c r="J23" s="149">
        <v>599827.4071536744</v>
      </c>
      <c r="K23" s="149">
        <v>650051.1164324315</v>
      </c>
      <c r="L23" s="149">
        <v>291777.50811172236</v>
      </c>
      <c r="M23" s="149">
        <v>319838.9687529268</v>
      </c>
      <c r="N23" s="149">
        <v>332797.33226369706</v>
      </c>
      <c r="O23" s="149">
        <v>350280.32912427303</v>
      </c>
      <c r="P23" s="149">
        <v>361688.88487639977</v>
      </c>
      <c r="Q23" s="149">
        <v>348575.93246396765</v>
      </c>
      <c r="R23" s="149">
        <v>338808.3715335583</v>
      </c>
      <c r="S23" s="149">
        <v>344966.09051030985</v>
      </c>
      <c r="T23" s="149">
        <v>345468.57944044704</v>
      </c>
      <c r="U23" s="149">
        <v>339095.63772601815</v>
      </c>
      <c r="V23" s="149">
        <v>615545.43000936194</v>
      </c>
      <c r="W23" s="149">
        <v>703522.85312999575</v>
      </c>
      <c r="X23" s="149">
        <v>734883.33822827251</v>
      </c>
      <c r="Y23" s="149">
        <v>682824.60466417181</v>
      </c>
      <c r="Z23" s="149">
        <v>575102.40353855817</v>
      </c>
      <c r="AA23" s="149">
        <v>431928.53074141173</v>
      </c>
      <c r="AB23" s="150">
        <v>311000.69480906689</v>
      </c>
      <c r="AC23" s="151">
        <v>223026701.91260979</v>
      </c>
      <c r="AF23" s="1" t="s">
        <v>1</v>
      </c>
      <c r="AG23" s="1">
        <v>4</v>
      </c>
    </row>
    <row r="24" spans="1:33" ht="14" x14ac:dyDescent="0.25">
      <c r="A24" s="202"/>
      <c r="B24" s="200"/>
      <c r="C24" s="100" t="s">
        <v>36</v>
      </c>
      <c r="D24" s="101">
        <v>4</v>
      </c>
      <c r="E24" s="145">
        <v>337406.19428984902</v>
      </c>
      <c r="F24" s="146">
        <v>292016.54826054722</v>
      </c>
      <c r="G24" s="146">
        <v>269584.32638925704</v>
      </c>
      <c r="H24" s="146">
        <v>269118.51910104812</v>
      </c>
      <c r="I24" s="146">
        <v>311550.88984686753</v>
      </c>
      <c r="J24" s="146">
        <v>375729.80414110026</v>
      </c>
      <c r="K24" s="146">
        <v>490207.54036813712</v>
      </c>
      <c r="L24" s="146">
        <v>253357.51398382153</v>
      </c>
      <c r="M24" s="146">
        <v>298345.11903460789</v>
      </c>
      <c r="N24" s="146">
        <v>324069.96796653961</v>
      </c>
      <c r="O24" s="146">
        <v>341380.43594256602</v>
      </c>
      <c r="P24" s="146">
        <v>353278.39973339107</v>
      </c>
      <c r="Q24" s="146">
        <v>346525.49956619827</v>
      </c>
      <c r="R24" s="146">
        <v>323074.32454337279</v>
      </c>
      <c r="S24" s="146">
        <v>300491.98032533174</v>
      </c>
      <c r="T24" s="146">
        <v>288627.36620641261</v>
      </c>
      <c r="U24" s="146">
        <v>278153.45609719807</v>
      </c>
      <c r="V24" s="146">
        <v>526300.82543304237</v>
      </c>
      <c r="W24" s="146">
        <v>627105.01024218113</v>
      </c>
      <c r="X24" s="146">
        <v>649845.70103468338</v>
      </c>
      <c r="Y24" s="146">
        <v>609101.26021527697</v>
      </c>
      <c r="Z24" s="146">
        <v>529372.98749214795</v>
      </c>
      <c r="AA24" s="146">
        <v>424015.22643604618</v>
      </c>
      <c r="AB24" s="147">
        <v>317205.83227576391</v>
      </c>
      <c r="AC24" s="152">
        <v>36543458.915701546</v>
      </c>
      <c r="AF24" s="1" t="s">
        <v>3</v>
      </c>
      <c r="AG24" s="1">
        <v>4</v>
      </c>
    </row>
    <row r="25" spans="1:33" ht="14" x14ac:dyDescent="0.25">
      <c r="A25" s="202"/>
      <c r="B25" s="200"/>
      <c r="C25" s="106" t="s">
        <v>37</v>
      </c>
      <c r="D25" s="107">
        <v>4</v>
      </c>
      <c r="E25" s="174">
        <v>331242.73164827982</v>
      </c>
      <c r="F25" s="143">
        <v>279236.97802950448</v>
      </c>
      <c r="G25" s="143">
        <v>250719.48865121612</v>
      </c>
      <c r="H25" s="143">
        <v>241727.63268738103</v>
      </c>
      <c r="I25" s="143">
        <v>250191.96630218133</v>
      </c>
      <c r="J25" s="143">
        <v>258725.55671467748</v>
      </c>
      <c r="K25" s="143">
        <v>319633.67153820867</v>
      </c>
      <c r="L25" s="143">
        <v>169853.15164030812</v>
      </c>
      <c r="M25" s="143">
        <v>214391.65987103901</v>
      </c>
      <c r="N25" s="143">
        <v>244137.37608888687</v>
      </c>
      <c r="O25" s="143">
        <v>262624.70346357365</v>
      </c>
      <c r="P25" s="143">
        <v>274706.26715353032</v>
      </c>
      <c r="Q25" s="143">
        <v>280328.45928705198</v>
      </c>
      <c r="R25" s="143">
        <v>271899.56686191092</v>
      </c>
      <c r="S25" s="143">
        <v>253386.78017817694</v>
      </c>
      <c r="T25" s="143">
        <v>241976.28614504074</v>
      </c>
      <c r="U25" s="143">
        <v>238037.43641215292</v>
      </c>
      <c r="V25" s="143">
        <v>474678.33707766788</v>
      </c>
      <c r="W25" s="143">
        <v>578203.12812771159</v>
      </c>
      <c r="X25" s="143">
        <v>633224.18984749308</v>
      </c>
      <c r="Y25" s="143">
        <v>601612.37015794008</v>
      </c>
      <c r="Z25" s="143">
        <v>508172.95753962157</v>
      </c>
      <c r="AA25" s="143">
        <v>374065.00241953286</v>
      </c>
      <c r="AB25" s="144">
        <v>258620.52443166773</v>
      </c>
      <c r="AC25" s="153">
        <v>31245584.889099021</v>
      </c>
      <c r="AF25" s="1" t="s">
        <v>2</v>
      </c>
      <c r="AG25" s="1">
        <v>4</v>
      </c>
    </row>
    <row r="26" spans="1:33" ht="14.5" thickBot="1" x14ac:dyDescent="0.3">
      <c r="A26" s="203"/>
      <c r="B26" s="201"/>
      <c r="C26" s="112" t="s">
        <v>34</v>
      </c>
      <c r="D26" s="113">
        <v>30</v>
      </c>
      <c r="E26" s="108">
        <v>9319715.1100317743</v>
      </c>
      <c r="F26" s="109">
        <v>8104617.5922114588</v>
      </c>
      <c r="G26" s="109">
        <v>7569485.9415224418</v>
      </c>
      <c r="H26" s="109">
        <v>7841799.1238210658</v>
      </c>
      <c r="I26" s="109">
        <v>10606616.948621742</v>
      </c>
      <c r="J26" s="109">
        <v>15734024.400803946</v>
      </c>
      <c r="K26" s="109">
        <v>17540489.409138877</v>
      </c>
      <c r="L26" s="109">
        <v>8111947.8409544099</v>
      </c>
      <c r="M26" s="109">
        <v>9087404.4281869773</v>
      </c>
      <c r="N26" s="109">
        <v>9594370.6860230416</v>
      </c>
      <c r="O26" s="109">
        <v>10122187.798358565</v>
      </c>
      <c r="P26" s="109">
        <v>10469094.13482848</v>
      </c>
      <c r="Q26" s="109">
        <v>10176086.34962029</v>
      </c>
      <c r="R26" s="109">
        <v>9833679.7393594161</v>
      </c>
      <c r="S26" s="109">
        <v>9804769.033240851</v>
      </c>
      <c r="T26" s="109">
        <v>9722723.3570956476</v>
      </c>
      <c r="U26" s="109">
        <v>9524867.6000098027</v>
      </c>
      <c r="V26" s="109">
        <v>17545916.110248804</v>
      </c>
      <c r="W26" s="109">
        <v>20298735.322339479</v>
      </c>
      <c r="X26" s="109">
        <v>21299713.004550703</v>
      </c>
      <c r="Y26" s="109">
        <v>19864995.824104648</v>
      </c>
      <c r="Z26" s="109">
        <v>16802436.657975357</v>
      </c>
      <c r="AA26" s="109">
        <v>12694748.591733372</v>
      </c>
      <c r="AB26" s="142">
        <v>9145320.7126291972</v>
      </c>
      <c r="AC26" s="152">
        <v>290815745.71741033</v>
      </c>
      <c r="AD26" s="152"/>
    </row>
    <row r="27" spans="1:33" ht="14" x14ac:dyDescent="0.25">
      <c r="A27" s="202">
        <v>46508</v>
      </c>
      <c r="B27" s="200">
        <v>175336428.76453286</v>
      </c>
      <c r="C27" s="94" t="s">
        <v>35</v>
      </c>
      <c r="D27" s="95">
        <v>19</v>
      </c>
      <c r="E27" s="148">
        <v>160625.01649322824</v>
      </c>
      <c r="F27" s="149">
        <v>124632.37707192446</v>
      </c>
      <c r="G27" s="149">
        <v>108591.44764623477</v>
      </c>
      <c r="H27" s="149">
        <v>123279.63739567559</v>
      </c>
      <c r="I27" s="149">
        <v>240668.33711966095</v>
      </c>
      <c r="J27" s="149">
        <v>453428.96796409617</v>
      </c>
      <c r="K27" s="149">
        <v>505167.21651622257</v>
      </c>
      <c r="L27" s="149">
        <v>128320.90523901301</v>
      </c>
      <c r="M27" s="149">
        <v>145674.00295297164</v>
      </c>
      <c r="N27" s="149">
        <v>153375.24594089127</v>
      </c>
      <c r="O27" s="149">
        <v>164311.94429687949</v>
      </c>
      <c r="P27" s="149">
        <v>169869.96976112164</v>
      </c>
      <c r="Q27" s="149">
        <v>161305.68112479695</v>
      </c>
      <c r="R27" s="149">
        <v>155378.90708267776</v>
      </c>
      <c r="S27" s="149">
        <v>160229.49548356407</v>
      </c>
      <c r="T27" s="149">
        <v>162432.59521532871</v>
      </c>
      <c r="U27" s="149">
        <v>160097.25213607532</v>
      </c>
      <c r="V27" s="149">
        <v>469465.20272341394</v>
      </c>
      <c r="W27" s="149">
        <v>559965.45365063252</v>
      </c>
      <c r="X27" s="149">
        <v>586285.61414189148</v>
      </c>
      <c r="Y27" s="149">
        <v>534349.73107824172</v>
      </c>
      <c r="Z27" s="149">
        <v>432447.77021116088</v>
      </c>
      <c r="AA27" s="149">
        <v>285996.00063593296</v>
      </c>
      <c r="AB27" s="150">
        <v>165943.5988390432</v>
      </c>
      <c r="AC27" s="151">
        <v>119925005.04369295</v>
      </c>
      <c r="AF27" s="1" t="s">
        <v>1</v>
      </c>
      <c r="AG27" s="1">
        <v>5</v>
      </c>
    </row>
    <row r="28" spans="1:33" ht="14" x14ac:dyDescent="0.25">
      <c r="A28" s="202"/>
      <c r="B28" s="200"/>
      <c r="C28" s="100" t="s">
        <v>36</v>
      </c>
      <c r="D28" s="101">
        <v>4</v>
      </c>
      <c r="E28" s="145">
        <v>193142.80455392101</v>
      </c>
      <c r="F28" s="146">
        <v>147079.3201512176</v>
      </c>
      <c r="G28" s="146">
        <v>125674.84921410801</v>
      </c>
      <c r="H28" s="146">
        <v>127488.90614194162</v>
      </c>
      <c r="I28" s="146">
        <v>171135.03357477224</v>
      </c>
      <c r="J28" s="146">
        <v>220445.29890381661</v>
      </c>
      <c r="K28" s="146">
        <v>343681.96113245597</v>
      </c>
      <c r="L28" s="146">
        <v>102773.42575381974</v>
      </c>
      <c r="M28" s="146">
        <v>131333.63912039029</v>
      </c>
      <c r="N28" s="146">
        <v>146963.90191967133</v>
      </c>
      <c r="O28" s="146">
        <v>156759.35942154378</v>
      </c>
      <c r="P28" s="146">
        <v>163051.82921383478</v>
      </c>
      <c r="Q28" s="146">
        <v>158553.92991148302</v>
      </c>
      <c r="R28" s="146">
        <v>144095.45795716555</v>
      </c>
      <c r="S28" s="146">
        <v>130414.26451846969</v>
      </c>
      <c r="T28" s="146">
        <v>123132.29900039092</v>
      </c>
      <c r="U28" s="146">
        <v>120540.6212020917</v>
      </c>
      <c r="V28" s="146">
        <v>377697.56258482032</v>
      </c>
      <c r="W28" s="146">
        <v>471872.57045974181</v>
      </c>
      <c r="X28" s="146">
        <v>496069.79300810967</v>
      </c>
      <c r="Y28" s="146">
        <v>458073.87575188879</v>
      </c>
      <c r="Z28" s="146">
        <v>380353.53536202031</v>
      </c>
      <c r="AA28" s="146">
        <v>270369.77978031337</v>
      </c>
      <c r="AB28" s="147">
        <v>167165.53447651467</v>
      </c>
      <c r="AC28" s="152">
        <v>21311478.212458011</v>
      </c>
      <c r="AF28" s="1" t="s">
        <v>3</v>
      </c>
      <c r="AG28" s="1">
        <v>5</v>
      </c>
    </row>
    <row r="29" spans="1:33" ht="14" x14ac:dyDescent="0.25">
      <c r="A29" s="202"/>
      <c r="B29" s="200"/>
      <c r="C29" s="106" t="s">
        <v>37</v>
      </c>
      <c r="D29" s="107">
        <v>8</v>
      </c>
      <c r="E29" s="174">
        <v>179175.94136037029</v>
      </c>
      <c r="F29" s="143">
        <v>131141.12466904341</v>
      </c>
      <c r="G29" s="143">
        <v>106994.51436630756</v>
      </c>
      <c r="H29" s="143">
        <v>97735.922810877382</v>
      </c>
      <c r="I29" s="143">
        <v>111087.28561252718</v>
      </c>
      <c r="J29" s="143">
        <v>116220.2748471216</v>
      </c>
      <c r="K29" s="143">
        <v>186794.91181503487</v>
      </c>
      <c r="L29" s="143">
        <v>51208.219297964548</v>
      </c>
      <c r="M29" s="143">
        <v>78780.177207905115</v>
      </c>
      <c r="N29" s="143">
        <v>100150.38704735921</v>
      </c>
      <c r="O29" s="143">
        <v>113225.11478604302</v>
      </c>
      <c r="P29" s="143">
        <v>120514.62793845079</v>
      </c>
      <c r="Q29" s="143">
        <v>120000.27716296201</v>
      </c>
      <c r="R29" s="143">
        <v>111944.17882099313</v>
      </c>
      <c r="S29" s="143">
        <v>100079.83205109733</v>
      </c>
      <c r="T29" s="143">
        <v>94034.066430449864</v>
      </c>
      <c r="U29" s="143">
        <v>92795.39859445102</v>
      </c>
      <c r="V29" s="143">
        <v>323641.60588784463</v>
      </c>
      <c r="W29" s="143">
        <v>423889.76228574914</v>
      </c>
      <c r="X29" s="143">
        <v>462424.17318524729</v>
      </c>
      <c r="Y29" s="143">
        <v>428901.60277557158</v>
      </c>
      <c r="Z29" s="143">
        <v>346736.81999240868</v>
      </c>
      <c r="AA29" s="143">
        <v>234548.35366558091</v>
      </c>
      <c r="AB29" s="144">
        <v>130468.61593638292</v>
      </c>
      <c r="AC29" s="153">
        <v>34099945.508381948</v>
      </c>
      <c r="AF29" s="1" t="s">
        <v>2</v>
      </c>
      <c r="AG29" s="1">
        <v>5</v>
      </c>
    </row>
    <row r="30" spans="1:33" ht="14.5" thickBot="1" x14ac:dyDescent="0.3">
      <c r="A30" s="203"/>
      <c r="B30" s="201"/>
      <c r="C30" s="112" t="s">
        <v>34</v>
      </c>
      <c r="D30" s="113">
        <v>31</v>
      </c>
      <c r="E30" s="108">
        <v>5257854.0624699825</v>
      </c>
      <c r="F30" s="109">
        <v>4005461.4423237825</v>
      </c>
      <c r="G30" s="109">
        <v>3421893.0170653528</v>
      </c>
      <c r="H30" s="109">
        <v>3634156.1175726219</v>
      </c>
      <c r="I30" s="109">
        <v>6145936.8244728642</v>
      </c>
      <c r="J30" s="109">
        <v>10426693.785710068</v>
      </c>
      <c r="K30" s="109">
        <v>12467264.252858333</v>
      </c>
      <c r="L30" s="109">
        <v>3258856.6569402423</v>
      </c>
      <c r="M30" s="109">
        <v>3923382.0302512632</v>
      </c>
      <c r="N30" s="109">
        <v>4303188.376934493</v>
      </c>
      <c r="O30" s="109">
        <v>4654765.2976152301</v>
      </c>
      <c r="P30" s="109">
        <v>4843853.7658242565</v>
      </c>
      <c r="Q30" s="109">
        <v>4659025.8783207703</v>
      </c>
      <c r="R30" s="109">
        <v>4424134.4969674852</v>
      </c>
      <c r="S30" s="109">
        <v>4366656.1286703749</v>
      </c>
      <c r="T30" s="109">
        <v>4331021.0365364077</v>
      </c>
      <c r="U30" s="109">
        <v>4266373.4641494062</v>
      </c>
      <c r="V30" s="109">
        <v>13019761.949186902</v>
      </c>
      <c r="W30" s="109">
        <v>15917951.999486977</v>
      </c>
      <c r="X30" s="109">
        <v>16823099.226210356</v>
      </c>
      <c r="Y30" s="109">
        <v>15416153.215698721</v>
      </c>
      <c r="Z30" s="109">
        <v>12511816.335399406</v>
      </c>
      <c r="AA30" s="109">
        <v>8391789.960528627</v>
      </c>
      <c r="AB30" s="142">
        <v>4865339.4433389427</v>
      </c>
      <c r="AC30" s="152">
        <v>175336428.76453292</v>
      </c>
      <c r="AD30" s="152"/>
    </row>
    <row r="31" spans="1:33" ht="14" x14ac:dyDescent="0.25">
      <c r="A31" s="202">
        <v>46539</v>
      </c>
      <c r="B31" s="200">
        <v>197346960.41634214</v>
      </c>
      <c r="C31" s="94" t="s">
        <v>35</v>
      </c>
      <c r="D31" s="95">
        <v>21</v>
      </c>
      <c r="E31" s="148">
        <v>188264.67900704639</v>
      </c>
      <c r="F31" s="149">
        <v>148283.80934980977</v>
      </c>
      <c r="G31" s="149">
        <v>132125.61766925512</v>
      </c>
      <c r="H31" s="149">
        <v>143582.21753495117</v>
      </c>
      <c r="I31" s="149">
        <v>237978.40798517084</v>
      </c>
      <c r="J31" s="149">
        <v>395273.09431000968</v>
      </c>
      <c r="K31" s="149">
        <v>501485.3273181832</v>
      </c>
      <c r="L31" s="149">
        <v>170642.74170599077</v>
      </c>
      <c r="M31" s="149">
        <v>195056.56366962817</v>
      </c>
      <c r="N31" s="149">
        <v>206438.33406286544</v>
      </c>
      <c r="O31" s="149">
        <v>219664.7683935517</v>
      </c>
      <c r="P31" s="149">
        <v>228045.29792733688</v>
      </c>
      <c r="Q31" s="149">
        <v>221650.40766531846</v>
      </c>
      <c r="R31" s="149">
        <v>212112.88108949506</v>
      </c>
      <c r="S31" s="149">
        <v>214277.54140091356</v>
      </c>
      <c r="T31" s="149">
        <v>211496.8065837266</v>
      </c>
      <c r="U31" s="149">
        <v>206025.19315364846</v>
      </c>
      <c r="V31" s="149">
        <v>495956.44025913847</v>
      </c>
      <c r="W31" s="149">
        <v>582779.56093589053</v>
      </c>
      <c r="X31" s="149">
        <v>610930.16777420812</v>
      </c>
      <c r="Y31" s="149">
        <v>560122.10858639714</v>
      </c>
      <c r="Z31" s="149">
        <v>457847.00967917283</v>
      </c>
      <c r="AA31" s="149">
        <v>320618.45395445608</v>
      </c>
      <c r="AB31" s="150">
        <v>198605.10513006643</v>
      </c>
      <c r="AC31" s="151">
        <v>148244513.23807085</v>
      </c>
      <c r="AF31" s="1" t="s">
        <v>1</v>
      </c>
      <c r="AG31" s="1">
        <v>6</v>
      </c>
    </row>
    <row r="32" spans="1:33" ht="14" x14ac:dyDescent="0.25">
      <c r="A32" s="202"/>
      <c r="B32" s="200"/>
      <c r="C32" s="100" t="s">
        <v>36</v>
      </c>
      <c r="D32" s="101">
        <v>4</v>
      </c>
      <c r="E32" s="145">
        <v>220265.09353283391</v>
      </c>
      <c r="F32" s="146">
        <v>174064.53819347196</v>
      </c>
      <c r="G32" s="146">
        <v>153091.73200780145</v>
      </c>
      <c r="H32" s="146">
        <v>153644.14672234235</v>
      </c>
      <c r="I32" s="146">
        <v>195377.97272026321</v>
      </c>
      <c r="J32" s="146">
        <v>235849.56975007427</v>
      </c>
      <c r="K32" s="146">
        <v>361198.96990990709</v>
      </c>
      <c r="L32" s="146">
        <v>136102.33757982269</v>
      </c>
      <c r="M32" s="146">
        <v>171571.16398764472</v>
      </c>
      <c r="N32" s="146">
        <v>191349.28137248696</v>
      </c>
      <c r="O32" s="146">
        <v>204712.34735956273</v>
      </c>
      <c r="P32" s="146">
        <v>210884.64478973462</v>
      </c>
      <c r="Q32" s="146">
        <v>205273.82113421429</v>
      </c>
      <c r="R32" s="146">
        <v>188350.97994633779</v>
      </c>
      <c r="S32" s="146">
        <v>173863.49471853505</v>
      </c>
      <c r="T32" s="146">
        <v>164194.64013445697</v>
      </c>
      <c r="U32" s="146">
        <v>155561.43425080724</v>
      </c>
      <c r="V32" s="146">
        <v>399128.76097411616</v>
      </c>
      <c r="W32" s="146">
        <v>497342.36989614664</v>
      </c>
      <c r="X32" s="146">
        <v>531364.80922975123</v>
      </c>
      <c r="Y32" s="146">
        <v>491170.28916216514</v>
      </c>
      <c r="Z32" s="146">
        <v>416164.73341458704</v>
      </c>
      <c r="AA32" s="146">
        <v>313513.95948100957</v>
      </c>
      <c r="AB32" s="147">
        <v>205167.6756079623</v>
      </c>
      <c r="AC32" s="152">
        <v>24596835.063504141</v>
      </c>
      <c r="AF32" s="1" t="s">
        <v>3</v>
      </c>
      <c r="AG32" s="1">
        <v>6</v>
      </c>
    </row>
    <row r="33" spans="1:33" ht="14" x14ac:dyDescent="0.25">
      <c r="A33" s="202"/>
      <c r="B33" s="200"/>
      <c r="C33" s="106" t="s">
        <v>37</v>
      </c>
      <c r="D33" s="107">
        <v>5</v>
      </c>
      <c r="E33" s="174">
        <v>208992.55068184281</v>
      </c>
      <c r="F33" s="143">
        <v>158862.87730287027</v>
      </c>
      <c r="G33" s="143">
        <v>131699.64956461414</v>
      </c>
      <c r="H33" s="143">
        <v>121737.19587185119</v>
      </c>
      <c r="I33" s="143">
        <v>132819.01252277347</v>
      </c>
      <c r="J33" s="143">
        <v>128063.90015129834</v>
      </c>
      <c r="K33" s="143">
        <v>198335.87499163515</v>
      </c>
      <c r="L33" s="143">
        <v>68258.352046327243</v>
      </c>
      <c r="M33" s="143">
        <v>104736.6690437465</v>
      </c>
      <c r="N33" s="143">
        <v>130262.76917829447</v>
      </c>
      <c r="O33" s="143">
        <v>144811.51368898791</v>
      </c>
      <c r="P33" s="143">
        <v>153673.69383951541</v>
      </c>
      <c r="Q33" s="143">
        <v>155238.73552147223</v>
      </c>
      <c r="R33" s="143">
        <v>147007.49649161153</v>
      </c>
      <c r="S33" s="143">
        <v>132252.25847026933</v>
      </c>
      <c r="T33" s="143">
        <v>122788.80354242642</v>
      </c>
      <c r="U33" s="143">
        <v>119401.14550445866</v>
      </c>
      <c r="V33" s="143">
        <v>323871.6716807473</v>
      </c>
      <c r="W33" s="143">
        <v>435607.52901534556</v>
      </c>
      <c r="X33" s="143">
        <v>492586.40125667246</v>
      </c>
      <c r="Y33" s="143">
        <v>467527.6073649085</v>
      </c>
      <c r="Z33" s="143">
        <v>385713.67027547688</v>
      </c>
      <c r="AA33" s="143">
        <v>273570.56987840775</v>
      </c>
      <c r="AB33" s="144">
        <v>163302.47506787998</v>
      </c>
      <c r="AC33" s="153">
        <v>24505612.114767168</v>
      </c>
      <c r="AF33" s="1" t="s">
        <v>2</v>
      </c>
      <c r="AG33" s="1">
        <v>6</v>
      </c>
    </row>
    <row r="34" spans="1:33" ht="14.5" thickBot="1" x14ac:dyDescent="0.3">
      <c r="A34" s="203"/>
      <c r="B34" s="201"/>
      <c r="C34" s="112" t="s">
        <v>34</v>
      </c>
      <c r="D34" s="113">
        <v>30</v>
      </c>
      <c r="E34" s="108">
        <v>5879581.3866885239</v>
      </c>
      <c r="F34" s="109">
        <v>4604532.5356342448</v>
      </c>
      <c r="G34" s="109">
        <v>4045503.1469086339</v>
      </c>
      <c r="H34" s="109">
        <v>4238489.1344825998</v>
      </c>
      <c r="I34" s="109">
        <v>6443153.5211835084</v>
      </c>
      <c r="J34" s="109">
        <v>9884452.7602669913</v>
      </c>
      <c r="K34" s="109">
        <v>12967667.128279652</v>
      </c>
      <c r="L34" s="109">
        <v>4469198.6863767337</v>
      </c>
      <c r="M34" s="109">
        <v>5306155.838231504</v>
      </c>
      <c r="N34" s="109">
        <v>5751915.9867015947</v>
      </c>
      <c r="O34" s="109">
        <v>6155867.0941477763</v>
      </c>
      <c r="P34" s="109">
        <v>6400858.3048305903</v>
      </c>
      <c r="Q34" s="109">
        <v>6251947.5231159059</v>
      </c>
      <c r="R34" s="109">
        <v>5942811.9051228054</v>
      </c>
      <c r="S34" s="109">
        <v>5856543.6406446714</v>
      </c>
      <c r="T34" s="109">
        <v>5712155.5165082188</v>
      </c>
      <c r="U34" s="109">
        <v>5545780.5207521394</v>
      </c>
      <c r="V34" s="109">
        <v>13630958.647742109</v>
      </c>
      <c r="W34" s="109">
        <v>16405777.904315015</v>
      </c>
      <c r="X34" s="109">
        <v>17417924.766460739</v>
      </c>
      <c r="Y34" s="109">
        <v>16064883.473787542</v>
      </c>
      <c r="Z34" s="109">
        <v>13208014.488298362</v>
      </c>
      <c r="AA34" s="109">
        <v>9354896.2203596532</v>
      </c>
      <c r="AB34" s="142">
        <v>5807890.2855026443</v>
      </c>
      <c r="AC34" s="152">
        <v>197346960.41634214</v>
      </c>
      <c r="AD34" s="152"/>
    </row>
    <row r="35" spans="1:33" ht="14" x14ac:dyDescent="0.25">
      <c r="A35" s="202">
        <v>46569</v>
      </c>
      <c r="B35" s="200">
        <v>195362681.92117</v>
      </c>
      <c r="C35" s="94" t="s">
        <v>35</v>
      </c>
      <c r="D35" s="95">
        <v>20</v>
      </c>
      <c r="E35" s="148">
        <v>167424.86174090146</v>
      </c>
      <c r="F35" s="149">
        <v>127448.45592550017</v>
      </c>
      <c r="G35" s="149">
        <v>109891.93764490688</v>
      </c>
      <c r="H35" s="149">
        <v>111101.21988688697</v>
      </c>
      <c r="I35" s="149">
        <v>189612.86478656085</v>
      </c>
      <c r="J35" s="149">
        <v>386728.29044425505</v>
      </c>
      <c r="K35" s="149">
        <v>473329.93262984022</v>
      </c>
      <c r="L35" s="149">
        <v>145186.47684487959</v>
      </c>
      <c r="M35" s="149">
        <v>170719.86275640136</v>
      </c>
      <c r="N35" s="149">
        <v>186281.47512439414</v>
      </c>
      <c r="O35" s="149">
        <v>199734.66065498881</v>
      </c>
      <c r="P35" s="149">
        <v>210528.71757939423</v>
      </c>
      <c r="Q35" s="149">
        <v>201834.81426321372</v>
      </c>
      <c r="R35" s="149">
        <v>193270.17664327097</v>
      </c>
      <c r="S35" s="149">
        <v>193790.29385144438</v>
      </c>
      <c r="T35" s="149">
        <v>193509.712194097</v>
      </c>
      <c r="U35" s="149">
        <v>192563.6999179167</v>
      </c>
      <c r="V35" s="149">
        <v>478027.45503364032</v>
      </c>
      <c r="W35" s="149">
        <v>595742.78721634741</v>
      </c>
      <c r="X35" s="149">
        <v>677423.91245149297</v>
      </c>
      <c r="Y35" s="149">
        <v>623069.89226726838</v>
      </c>
      <c r="Z35" s="149">
        <v>505614.52100651746</v>
      </c>
      <c r="AA35" s="149">
        <v>341908.45374243491</v>
      </c>
      <c r="AB35" s="150">
        <v>183524.02857751006</v>
      </c>
      <c r="AC35" s="151">
        <v>137165370.06368127</v>
      </c>
      <c r="AF35" s="1" t="s">
        <v>1</v>
      </c>
      <c r="AG35" s="1">
        <v>7</v>
      </c>
    </row>
    <row r="36" spans="1:33" ht="14" x14ac:dyDescent="0.25">
      <c r="A36" s="202"/>
      <c r="B36" s="200"/>
      <c r="C36" s="100" t="s">
        <v>36</v>
      </c>
      <c r="D36" s="101">
        <v>5</v>
      </c>
      <c r="E36" s="145">
        <v>205317.04357148625</v>
      </c>
      <c r="F36" s="146">
        <v>157636.20184650537</v>
      </c>
      <c r="G36" s="146">
        <v>132108.11022412716</v>
      </c>
      <c r="H36" s="146">
        <v>129725.44408994263</v>
      </c>
      <c r="I36" s="146">
        <v>166488.96715596408</v>
      </c>
      <c r="J36" s="146">
        <v>218075.39364006766</v>
      </c>
      <c r="K36" s="146">
        <v>304472.45546719426</v>
      </c>
      <c r="L36" s="146">
        <v>111861.44067219594</v>
      </c>
      <c r="M36" s="146">
        <v>151467.96594895163</v>
      </c>
      <c r="N36" s="146">
        <v>173673.98530688277</v>
      </c>
      <c r="O36" s="146">
        <v>187938.35324194541</v>
      </c>
      <c r="P36" s="146">
        <v>196736.11798840435</v>
      </c>
      <c r="Q36" s="146">
        <v>192397.10876666554</v>
      </c>
      <c r="R36" s="146">
        <v>176494.64406212405</v>
      </c>
      <c r="S36" s="146">
        <v>160276.22811090355</v>
      </c>
      <c r="T36" s="146">
        <v>151384.34604327267</v>
      </c>
      <c r="U36" s="146">
        <v>146748.64286479921</v>
      </c>
      <c r="V36" s="146">
        <v>374244.5055009913</v>
      </c>
      <c r="W36" s="146">
        <v>504426.28504933236</v>
      </c>
      <c r="X36" s="146">
        <v>587358.27008700115</v>
      </c>
      <c r="Y36" s="146">
        <v>545508.26339796267</v>
      </c>
      <c r="Z36" s="146">
        <v>458841.59824390645</v>
      </c>
      <c r="AA36" s="146">
        <v>331666.02327238448</v>
      </c>
      <c r="AB36" s="147">
        <v>205149.34201873033</v>
      </c>
      <c r="AC36" s="152">
        <v>29849983.682858706</v>
      </c>
      <c r="AF36" s="1" t="s">
        <v>3</v>
      </c>
      <c r="AG36" s="1">
        <v>7</v>
      </c>
    </row>
    <row r="37" spans="1:33" ht="14" x14ac:dyDescent="0.25">
      <c r="A37" s="202"/>
      <c r="B37" s="200"/>
      <c r="C37" s="106" t="s">
        <v>37</v>
      </c>
      <c r="D37" s="107">
        <v>6</v>
      </c>
      <c r="E37" s="174">
        <v>201202.19160695246</v>
      </c>
      <c r="F37" s="143">
        <v>150424.06633638148</v>
      </c>
      <c r="G37" s="143">
        <v>124368.51013302583</v>
      </c>
      <c r="H37" s="143">
        <v>111184.39298943672</v>
      </c>
      <c r="I37" s="143">
        <v>122932.43520165882</v>
      </c>
      <c r="J37" s="143">
        <v>135336.0551588973</v>
      </c>
      <c r="K37" s="143">
        <v>160791.74291698463</v>
      </c>
      <c r="L37" s="143">
        <v>49151.378385454562</v>
      </c>
      <c r="M37" s="143">
        <v>83321.16659169778</v>
      </c>
      <c r="N37" s="143">
        <v>111604.85113377131</v>
      </c>
      <c r="O37" s="143">
        <v>127929.20221522982</v>
      </c>
      <c r="P37" s="143">
        <v>139182.6680603429</v>
      </c>
      <c r="Q37" s="143">
        <v>140957.50735573054</v>
      </c>
      <c r="R37" s="143">
        <v>131792.66906460197</v>
      </c>
      <c r="S37" s="143">
        <v>118367.39603671595</v>
      </c>
      <c r="T37" s="143">
        <v>107571.70408143554</v>
      </c>
      <c r="U37" s="143">
        <v>105982.19526363321</v>
      </c>
      <c r="V37" s="143">
        <v>294386.17651126778</v>
      </c>
      <c r="W37" s="143">
        <v>431738.75906401919</v>
      </c>
      <c r="X37" s="143">
        <v>545690.9117086716</v>
      </c>
      <c r="Y37" s="143">
        <v>515527.89918664115</v>
      </c>
      <c r="Z37" s="143">
        <v>410370.73118114698</v>
      </c>
      <c r="AA37" s="143">
        <v>261997.02189180796</v>
      </c>
      <c r="AB37" s="144">
        <v>142743.06369616606</v>
      </c>
      <c r="AC37" s="153">
        <v>28347328.174630031</v>
      </c>
      <c r="AF37" s="1" t="s">
        <v>2</v>
      </c>
      <c r="AG37" s="1">
        <v>7</v>
      </c>
    </row>
    <row r="38" spans="1:33" ht="14.5" thickBot="1" x14ac:dyDescent="0.3">
      <c r="A38" s="203"/>
      <c r="B38" s="201"/>
      <c r="C38" s="112" t="s">
        <v>34</v>
      </c>
      <c r="D38" s="113">
        <v>31</v>
      </c>
      <c r="E38" s="108">
        <v>5582295.6023171758</v>
      </c>
      <c r="F38" s="109">
        <v>4239694.5257608183</v>
      </c>
      <c r="G38" s="109">
        <v>3604590.3648169283</v>
      </c>
      <c r="H38" s="109">
        <v>3537757.9761240729</v>
      </c>
      <c r="I38" s="109">
        <v>5362296.7427209904</v>
      </c>
      <c r="J38" s="109">
        <v>9636959.1080388241</v>
      </c>
      <c r="K38" s="109">
        <v>11953711.387434684</v>
      </c>
      <c r="L38" s="109">
        <v>3757945.0105712991</v>
      </c>
      <c r="M38" s="109">
        <v>4671664.0844229721</v>
      </c>
      <c r="N38" s="109">
        <v>5263628.5358249247</v>
      </c>
      <c r="O38" s="109">
        <v>5701960.1926008817</v>
      </c>
      <c r="P38" s="109">
        <v>6029350.949891963</v>
      </c>
      <c r="Q38" s="109">
        <v>5844426.8732319847</v>
      </c>
      <c r="R38" s="109">
        <v>5538632.7675636522</v>
      </c>
      <c r="S38" s="109">
        <v>5387391.3938037008</v>
      </c>
      <c r="T38" s="109">
        <v>5272546.1985869166</v>
      </c>
      <c r="U38" s="109">
        <v>5220910.3842641292</v>
      </c>
      <c r="V38" s="109">
        <v>13198088.687245369</v>
      </c>
      <c r="W38" s="109">
        <v>17027419.723957725</v>
      </c>
      <c r="X38" s="109">
        <v>19759415.069716893</v>
      </c>
      <c r="Y38" s="109">
        <v>18282106.557455026</v>
      </c>
      <c r="Z38" s="109">
        <v>14868722.798436763</v>
      </c>
      <c r="AA38" s="109">
        <v>10068481.322561469</v>
      </c>
      <c r="AB38" s="142">
        <v>5552685.6638208488</v>
      </c>
      <c r="AC38" s="152">
        <v>195362681.92117</v>
      </c>
      <c r="AD38" s="152"/>
    </row>
    <row r="39" spans="1:33" ht="14" x14ac:dyDescent="0.25">
      <c r="A39" s="202">
        <v>46600</v>
      </c>
      <c r="B39" s="200">
        <v>194700733.75488514</v>
      </c>
      <c r="C39" s="94" t="s">
        <v>35</v>
      </c>
      <c r="D39" s="95">
        <v>21</v>
      </c>
      <c r="E39" s="148">
        <v>145183.98724563562</v>
      </c>
      <c r="F39" s="149">
        <v>105753.90352245021</v>
      </c>
      <c r="G39" s="149">
        <v>89668.246009237584</v>
      </c>
      <c r="H39" s="149">
        <v>94772.861927472419</v>
      </c>
      <c r="I39" s="149">
        <v>191563.11413454002</v>
      </c>
      <c r="J39" s="149">
        <v>446481.15340879356</v>
      </c>
      <c r="K39" s="149">
        <v>523213.71657301835</v>
      </c>
      <c r="L39" s="149">
        <v>157759.76023760953</v>
      </c>
      <c r="M39" s="149">
        <v>180682.55183366215</v>
      </c>
      <c r="N39" s="149">
        <v>193924.3313090578</v>
      </c>
      <c r="O39" s="149">
        <v>205891.92995702403</v>
      </c>
      <c r="P39" s="149">
        <v>214728.90444402021</v>
      </c>
      <c r="Q39" s="149">
        <v>202513.74298852004</v>
      </c>
      <c r="R39" s="149">
        <v>194576.56122313469</v>
      </c>
      <c r="S39" s="149">
        <v>197893.29683102074</v>
      </c>
      <c r="T39" s="149">
        <v>201083.3534792974</v>
      </c>
      <c r="U39" s="149">
        <v>201608.66716599499</v>
      </c>
      <c r="V39" s="149">
        <v>477369.57609495998</v>
      </c>
      <c r="W39" s="149">
        <v>598991.17065234773</v>
      </c>
      <c r="X39" s="149">
        <v>674497.89695098228</v>
      </c>
      <c r="Y39" s="149">
        <v>614343.9042984104</v>
      </c>
      <c r="Z39" s="149">
        <v>496878.94698019215</v>
      </c>
      <c r="AA39" s="149">
        <v>322834.70617249794</v>
      </c>
      <c r="AB39" s="150">
        <v>160752.17816882828</v>
      </c>
      <c r="AC39" s="151">
        <v>144752337.6937829</v>
      </c>
      <c r="AF39" s="1" t="s">
        <v>1</v>
      </c>
      <c r="AG39" s="1">
        <v>8</v>
      </c>
    </row>
    <row r="40" spans="1:33" ht="14" x14ac:dyDescent="0.25">
      <c r="A40" s="202"/>
      <c r="B40" s="200"/>
      <c r="C40" s="100" t="s">
        <v>36</v>
      </c>
      <c r="D40" s="101">
        <v>3</v>
      </c>
      <c r="E40" s="145">
        <v>180685.53862058365</v>
      </c>
      <c r="F40" s="146">
        <v>133473.61480435415</v>
      </c>
      <c r="G40" s="146">
        <v>108911.45398424348</v>
      </c>
      <c r="H40" s="146">
        <v>104264.38555052024</v>
      </c>
      <c r="I40" s="146">
        <v>143880.54559315849</v>
      </c>
      <c r="J40" s="146">
        <v>209572.04438942738</v>
      </c>
      <c r="K40" s="146">
        <v>323970.49749852688</v>
      </c>
      <c r="L40" s="146">
        <v>123760.78789506487</v>
      </c>
      <c r="M40" s="146">
        <v>160457.49297746591</v>
      </c>
      <c r="N40" s="146">
        <v>186269.54144735576</v>
      </c>
      <c r="O40" s="146">
        <v>197353.54879791234</v>
      </c>
      <c r="P40" s="146">
        <v>204731.68062471558</v>
      </c>
      <c r="Q40" s="146">
        <v>201180.25454313617</v>
      </c>
      <c r="R40" s="146">
        <v>184512.36357438462</v>
      </c>
      <c r="S40" s="146">
        <v>165034.63448089833</v>
      </c>
      <c r="T40" s="146">
        <v>154197.46967217835</v>
      </c>
      <c r="U40" s="146">
        <v>146581.65484904186</v>
      </c>
      <c r="V40" s="146">
        <v>363507.31504174491</v>
      </c>
      <c r="W40" s="146">
        <v>509645.96872510144</v>
      </c>
      <c r="X40" s="146">
        <v>570432.37716892012</v>
      </c>
      <c r="Y40" s="146">
        <v>525255.04036547162</v>
      </c>
      <c r="Z40" s="146">
        <v>432252.09886421391</v>
      </c>
      <c r="AA40" s="146">
        <v>303118.18839292316</v>
      </c>
      <c r="AB40" s="147">
        <v>176911.63734317714</v>
      </c>
      <c r="AC40" s="152">
        <v>17429880.405613564</v>
      </c>
      <c r="AF40" s="1" t="s">
        <v>3</v>
      </c>
      <c r="AG40" s="1">
        <v>8</v>
      </c>
    </row>
    <row r="41" spans="1:33" ht="14" x14ac:dyDescent="0.25">
      <c r="A41" s="202"/>
      <c r="B41" s="200"/>
      <c r="C41" s="106" t="s">
        <v>37</v>
      </c>
      <c r="D41" s="107">
        <v>7</v>
      </c>
      <c r="E41" s="174">
        <v>179601.86181104591</v>
      </c>
      <c r="F41" s="143">
        <v>130174.39340095322</v>
      </c>
      <c r="G41" s="143">
        <v>102877.65537239227</v>
      </c>
      <c r="H41" s="143">
        <v>91437.188273093416</v>
      </c>
      <c r="I41" s="143">
        <v>101796.01170641137</v>
      </c>
      <c r="J41" s="143">
        <v>114483.77112981334</v>
      </c>
      <c r="K41" s="143">
        <v>164754.69080881358</v>
      </c>
      <c r="L41" s="143">
        <v>55420.190613416948</v>
      </c>
      <c r="M41" s="143">
        <v>96728.640671546338</v>
      </c>
      <c r="N41" s="143">
        <v>126235.66577633769</v>
      </c>
      <c r="O41" s="143">
        <v>141681.50218824396</v>
      </c>
      <c r="P41" s="143">
        <v>149121.90633162941</v>
      </c>
      <c r="Q41" s="143">
        <v>150898.73824912321</v>
      </c>
      <c r="R41" s="143">
        <v>141320.42831168539</v>
      </c>
      <c r="S41" s="143">
        <v>124183.71769121975</v>
      </c>
      <c r="T41" s="143">
        <v>113171.89847695481</v>
      </c>
      <c r="U41" s="143">
        <v>108504.98869130723</v>
      </c>
      <c r="V41" s="143">
        <v>289218.917764452</v>
      </c>
      <c r="W41" s="143">
        <v>440889.32173075725</v>
      </c>
      <c r="X41" s="143">
        <v>542358.81605044031</v>
      </c>
      <c r="Y41" s="143">
        <v>510138.88049315021</v>
      </c>
      <c r="Z41" s="143">
        <v>400884.32476597594</v>
      </c>
      <c r="AA41" s="143">
        <v>248839.019549697</v>
      </c>
      <c r="AB41" s="144">
        <v>120779.70663992867</v>
      </c>
      <c r="AC41" s="153">
        <v>32518515.655488718</v>
      </c>
      <c r="AF41" s="1" t="s">
        <v>2</v>
      </c>
      <c r="AG41" s="1">
        <v>8</v>
      </c>
    </row>
    <row r="42" spans="1:33" ht="14.5" thickBot="1" x14ac:dyDescent="0.3">
      <c r="A42" s="203"/>
      <c r="B42" s="201"/>
      <c r="C42" s="112" t="s">
        <v>34</v>
      </c>
      <c r="D42" s="113">
        <v>31</v>
      </c>
      <c r="E42" s="108">
        <v>4848133.3806974199</v>
      </c>
      <c r="F42" s="109">
        <v>3532473.5721911895</v>
      </c>
      <c r="G42" s="109">
        <v>2929911.1157534653</v>
      </c>
      <c r="H42" s="109">
        <v>2943083.5750401355</v>
      </c>
      <c r="I42" s="109">
        <v>5167039.1155496947</v>
      </c>
      <c r="J42" s="109">
        <v>10806206.75266164</v>
      </c>
      <c r="K42" s="109">
        <v>13112682.376190659</v>
      </c>
      <c r="L42" s="109">
        <v>4072178.6629689131</v>
      </c>
      <c r="M42" s="109">
        <v>4952806.5521401269</v>
      </c>
      <c r="N42" s="109">
        <v>5514869.2422666447</v>
      </c>
      <c r="O42" s="109">
        <v>5907561.69080895</v>
      </c>
      <c r="P42" s="109">
        <v>6167355.3795199767</v>
      </c>
      <c r="Q42" s="109">
        <v>5912620.5341321919</v>
      </c>
      <c r="R42" s="109">
        <v>5628887.8745907797</v>
      </c>
      <c r="S42" s="109">
        <v>5520149.1607326679</v>
      </c>
      <c r="T42" s="109">
        <v>5477546.1214204635</v>
      </c>
      <c r="U42" s="109">
        <v>5433061.895872171</v>
      </c>
      <c r="V42" s="109">
        <v>13139815.467470558</v>
      </c>
      <c r="W42" s="109">
        <v>17193977.741989907</v>
      </c>
      <c r="X42" s="109">
        <v>19672264.679830469</v>
      </c>
      <c r="Y42" s="109">
        <v>18047959.274815086</v>
      </c>
      <c r="Z42" s="109">
        <v>14537404.45653851</v>
      </c>
      <c r="AA42" s="109">
        <v>9430756.5316491053</v>
      </c>
      <c r="AB42" s="142">
        <v>4751988.6000544261</v>
      </c>
      <c r="AC42" s="152">
        <v>194700733.7548852</v>
      </c>
      <c r="AD42" s="152"/>
    </row>
    <row r="43" spans="1:33" ht="14" x14ac:dyDescent="0.25">
      <c r="A43" s="202">
        <v>46631</v>
      </c>
      <c r="B43" s="200">
        <v>275903679.64887387</v>
      </c>
      <c r="C43" s="94" t="s">
        <v>35</v>
      </c>
      <c r="D43" s="95">
        <v>22</v>
      </c>
      <c r="E43" s="148">
        <v>261898.2609167521</v>
      </c>
      <c r="F43" s="149">
        <v>218405.8475741506</v>
      </c>
      <c r="G43" s="149">
        <v>203706.92939040414</v>
      </c>
      <c r="H43" s="149">
        <v>208637.34705201775</v>
      </c>
      <c r="I43" s="149">
        <v>308171.363184758</v>
      </c>
      <c r="J43" s="149">
        <v>572374.06505095249</v>
      </c>
      <c r="K43" s="149">
        <v>663408.68028282141</v>
      </c>
      <c r="L43" s="149">
        <v>244820.65277862502</v>
      </c>
      <c r="M43" s="149">
        <v>273158.81313216873</v>
      </c>
      <c r="N43" s="149">
        <v>288590.27839588874</v>
      </c>
      <c r="O43" s="149">
        <v>302963.08886464499</v>
      </c>
      <c r="P43" s="149">
        <v>315034.5659479989</v>
      </c>
      <c r="Q43" s="149">
        <v>301385.6518698181</v>
      </c>
      <c r="R43" s="149">
        <v>290749.46892744798</v>
      </c>
      <c r="S43" s="149">
        <v>294690.33517770667</v>
      </c>
      <c r="T43" s="149">
        <v>297541.52974581881</v>
      </c>
      <c r="U43" s="149">
        <v>299929.71645269456</v>
      </c>
      <c r="V43" s="149">
        <v>643424.98009938467</v>
      </c>
      <c r="W43" s="149">
        <v>783038.97302278818</v>
      </c>
      <c r="X43" s="149">
        <v>816929.9266383457</v>
      </c>
      <c r="Y43" s="149">
        <v>748321.26189770212</v>
      </c>
      <c r="Z43" s="149">
        <v>616076.15010190976</v>
      </c>
      <c r="AA43" s="149">
        <v>436844.04485349235</v>
      </c>
      <c r="AB43" s="150">
        <v>274305.83307614608</v>
      </c>
      <c r="AC43" s="151">
        <v>212616970.8175576</v>
      </c>
      <c r="AF43" s="1" t="s">
        <v>1</v>
      </c>
      <c r="AG43" s="1">
        <v>9</v>
      </c>
    </row>
    <row r="44" spans="1:33" ht="14" x14ac:dyDescent="0.25">
      <c r="A44" s="202"/>
      <c r="B44" s="200"/>
      <c r="C44" s="100" t="s">
        <v>36</v>
      </c>
      <c r="D44" s="101">
        <v>4</v>
      </c>
      <c r="E44" s="145">
        <v>303264.99635889084</v>
      </c>
      <c r="F44" s="146">
        <v>252677.80305568961</v>
      </c>
      <c r="G44" s="146">
        <v>228965.34667413673</v>
      </c>
      <c r="H44" s="146">
        <v>222960.14174148254</v>
      </c>
      <c r="I44" s="146">
        <v>262501.16277940728</v>
      </c>
      <c r="J44" s="146">
        <v>329616.24718235858</v>
      </c>
      <c r="K44" s="146">
        <v>454097.68781627977</v>
      </c>
      <c r="L44" s="146">
        <v>206464.60273715324</v>
      </c>
      <c r="M44" s="146">
        <v>249613.86218731295</v>
      </c>
      <c r="N44" s="146">
        <v>277492.03835164377</v>
      </c>
      <c r="O44" s="146">
        <v>293116.62764046312</v>
      </c>
      <c r="P44" s="146">
        <v>303125.87312063127</v>
      </c>
      <c r="Q44" s="146">
        <v>296305.70507650822</v>
      </c>
      <c r="R44" s="146">
        <v>273866.73136071354</v>
      </c>
      <c r="S44" s="146">
        <v>249737.91886712602</v>
      </c>
      <c r="T44" s="146">
        <v>236591.67980128247</v>
      </c>
      <c r="U44" s="146">
        <v>227796.13267930009</v>
      </c>
      <c r="V44" s="146">
        <v>507906.88772316475</v>
      </c>
      <c r="W44" s="146">
        <v>683543.19023378671</v>
      </c>
      <c r="X44" s="146">
        <v>719911.12857572548</v>
      </c>
      <c r="Y44" s="146">
        <v>665461.88009654137</v>
      </c>
      <c r="Z44" s="146">
        <v>568623.41399996146</v>
      </c>
      <c r="AA44" s="146">
        <v>435348.6937561346</v>
      </c>
      <c r="AB44" s="147">
        <v>311481.3434174264</v>
      </c>
      <c r="AC44" s="152">
        <v>34241884.38093248</v>
      </c>
      <c r="AF44" s="1" t="s">
        <v>3</v>
      </c>
      <c r="AG44" s="1">
        <v>9</v>
      </c>
    </row>
    <row r="45" spans="1:33" ht="14" x14ac:dyDescent="0.25">
      <c r="A45" s="202"/>
      <c r="B45" s="200"/>
      <c r="C45" s="106" t="s">
        <v>37</v>
      </c>
      <c r="D45" s="107">
        <v>4</v>
      </c>
      <c r="E45" s="174">
        <v>310915.94570855348</v>
      </c>
      <c r="F45" s="143">
        <v>258039.54224469556</v>
      </c>
      <c r="G45" s="143">
        <v>227310.3440464999</v>
      </c>
      <c r="H45" s="143">
        <v>215132.59206970673</v>
      </c>
      <c r="I45" s="143">
        <v>221866.13159619004</v>
      </c>
      <c r="J45" s="143">
        <v>241399.95802917785</v>
      </c>
      <c r="K45" s="143">
        <v>287483.04809705663</v>
      </c>
      <c r="L45" s="143">
        <v>126037.20553765308</v>
      </c>
      <c r="M45" s="143">
        <v>168857.97396166861</v>
      </c>
      <c r="N45" s="143">
        <v>200836.20070350025</v>
      </c>
      <c r="O45" s="143">
        <v>217834.40225507438</v>
      </c>
      <c r="P45" s="143">
        <v>227897.39362854187</v>
      </c>
      <c r="Q45" s="143">
        <v>229213.66053124962</v>
      </c>
      <c r="R45" s="143">
        <v>221035.62789580107</v>
      </c>
      <c r="S45" s="143">
        <v>204872.62494590148</v>
      </c>
      <c r="T45" s="143">
        <v>192663.04171310691</v>
      </c>
      <c r="U45" s="143">
        <v>187405.14457584324</v>
      </c>
      <c r="V45" s="143">
        <v>427402.56121362664</v>
      </c>
      <c r="W45" s="143">
        <v>619158.08738188166</v>
      </c>
      <c r="X45" s="143">
        <v>697909.95739283587</v>
      </c>
      <c r="Y45" s="143">
        <v>659856.87756090891</v>
      </c>
      <c r="Z45" s="143">
        <v>529564.83701281308</v>
      </c>
      <c r="AA45" s="143">
        <v>360293.12214706175</v>
      </c>
      <c r="AB45" s="144">
        <v>228219.83234659152</v>
      </c>
      <c r="AC45" s="153">
        <v>29044824.45038376</v>
      </c>
      <c r="AF45" s="1" t="s">
        <v>2</v>
      </c>
      <c r="AG45" s="1">
        <v>9</v>
      </c>
    </row>
    <row r="46" spans="1:33" ht="14.5" thickBot="1" x14ac:dyDescent="0.3">
      <c r="A46" s="203"/>
      <c r="B46" s="201"/>
      <c r="C46" s="112" t="s">
        <v>34</v>
      </c>
      <c r="D46" s="113">
        <v>30</v>
      </c>
      <c r="E46" s="108">
        <v>8218485.5084383236</v>
      </c>
      <c r="F46" s="109">
        <v>6847798.0278328545</v>
      </c>
      <c r="G46" s="109">
        <v>6306655.2094714371</v>
      </c>
      <c r="H46" s="109">
        <v>6342392.5703891469</v>
      </c>
      <c r="I46" s="109">
        <v>8717239.167567065</v>
      </c>
      <c r="J46" s="109">
        <v>14876294.2519671</v>
      </c>
      <c r="K46" s="109">
        <v>17561313.909875415</v>
      </c>
      <c r="L46" s="109">
        <v>6716061.5942289755</v>
      </c>
      <c r="M46" s="109">
        <v>7683381.2335036378</v>
      </c>
      <c r="N46" s="109">
        <v>8262299.0809301287</v>
      </c>
      <c r="O46" s="109">
        <v>8708992.0746043399</v>
      </c>
      <c r="P46" s="109">
        <v>9054853.5178526696</v>
      </c>
      <c r="Q46" s="109">
        <v>8732561.8035670295</v>
      </c>
      <c r="R46" s="109">
        <v>8376097.7534299139</v>
      </c>
      <c r="S46" s="109">
        <v>8301629.5491616577</v>
      </c>
      <c r="T46" s="109">
        <v>8262932.540465571</v>
      </c>
      <c r="U46" s="109">
        <v>8259258.870979853</v>
      </c>
      <c r="V46" s="109">
        <v>17896587.357933629</v>
      </c>
      <c r="W46" s="109">
        <v>22437662.516964015</v>
      </c>
      <c r="X46" s="109">
        <v>23643742.72991785</v>
      </c>
      <c r="Y46" s="109">
        <v>21764342.792379249</v>
      </c>
      <c r="Z46" s="109">
        <v>17946428.306293115</v>
      </c>
      <c r="AA46" s="109">
        <v>12793136.250389619</v>
      </c>
      <c r="AB46" s="142">
        <v>8193533.030731285</v>
      </c>
      <c r="AC46" s="152">
        <v>275903679.64887387</v>
      </c>
      <c r="AD46" s="152"/>
    </row>
    <row r="47" spans="1:33" ht="14" x14ac:dyDescent="0.25">
      <c r="A47" s="202">
        <v>46661</v>
      </c>
      <c r="B47" s="200">
        <v>258875667.08557329</v>
      </c>
      <c r="C47" s="94" t="s">
        <v>35</v>
      </c>
      <c r="D47" s="95">
        <v>20</v>
      </c>
      <c r="E47" s="148">
        <v>241534.74589080919</v>
      </c>
      <c r="F47" s="149">
        <v>199030.85227508779</v>
      </c>
      <c r="G47" s="149">
        <v>182183.67246262231</v>
      </c>
      <c r="H47" s="149">
        <v>187032.98639798674</v>
      </c>
      <c r="I47" s="149">
        <v>276900.92930105375</v>
      </c>
      <c r="J47" s="149">
        <v>498701.23180797981</v>
      </c>
      <c r="K47" s="149">
        <v>605046.23652302974</v>
      </c>
      <c r="L47" s="149">
        <v>221392.00343834763</v>
      </c>
      <c r="M47" s="149">
        <v>250046.13582342549</v>
      </c>
      <c r="N47" s="149">
        <v>265769.40309731953</v>
      </c>
      <c r="O47" s="149">
        <v>278321.72767094139</v>
      </c>
      <c r="P47" s="149">
        <v>289239.05258729833</v>
      </c>
      <c r="Q47" s="149">
        <v>278412.38029783318</v>
      </c>
      <c r="R47" s="149">
        <v>268864.67609031295</v>
      </c>
      <c r="S47" s="149">
        <v>271778.85715484316</v>
      </c>
      <c r="T47" s="149">
        <v>271317.91098480043</v>
      </c>
      <c r="U47" s="149">
        <v>273999.56578863604</v>
      </c>
      <c r="V47" s="149">
        <v>639312.73350248521</v>
      </c>
      <c r="W47" s="149">
        <v>763677.27453922224</v>
      </c>
      <c r="X47" s="149">
        <v>767765.62890551414</v>
      </c>
      <c r="Y47" s="149">
        <v>700746.69634329737</v>
      </c>
      <c r="Z47" s="149">
        <v>578072.90940039873</v>
      </c>
      <c r="AA47" s="149">
        <v>417491.84973855928</v>
      </c>
      <c r="AB47" s="150">
        <v>261552.45730807714</v>
      </c>
      <c r="AC47" s="151">
        <v>179763838.34659758</v>
      </c>
      <c r="AF47" s="1" t="s">
        <v>1</v>
      </c>
      <c r="AG47" s="1">
        <v>10</v>
      </c>
    </row>
    <row r="48" spans="1:33" ht="14" x14ac:dyDescent="0.25">
      <c r="A48" s="202"/>
      <c r="B48" s="200"/>
      <c r="C48" s="100" t="s">
        <v>36</v>
      </c>
      <c r="D48" s="101">
        <v>5</v>
      </c>
      <c r="E48" s="145">
        <v>285045.77687065286</v>
      </c>
      <c r="F48" s="146">
        <v>231983.6718981952</v>
      </c>
      <c r="G48" s="146">
        <v>209597.77366881975</v>
      </c>
      <c r="H48" s="146">
        <v>203202.14742117276</v>
      </c>
      <c r="I48" s="146">
        <v>244597.55938906156</v>
      </c>
      <c r="J48" s="146">
        <v>302350.54450990906</v>
      </c>
      <c r="K48" s="146">
        <v>427315.12997137621</v>
      </c>
      <c r="L48" s="146">
        <v>184853.37913689489</v>
      </c>
      <c r="M48" s="146">
        <v>226391.57983432553</v>
      </c>
      <c r="N48" s="146">
        <v>251787.08043725631</v>
      </c>
      <c r="O48" s="146">
        <v>265886.55844391615</v>
      </c>
      <c r="P48" s="146">
        <v>273088.74275242147</v>
      </c>
      <c r="Q48" s="146">
        <v>268482.12498973508</v>
      </c>
      <c r="R48" s="146">
        <v>249950.14381311575</v>
      </c>
      <c r="S48" s="146">
        <v>231308.34802091451</v>
      </c>
      <c r="T48" s="146">
        <v>219124.1843992699</v>
      </c>
      <c r="U48" s="146">
        <v>214046.7135590442</v>
      </c>
      <c r="V48" s="146">
        <v>528025.83762844454</v>
      </c>
      <c r="W48" s="146">
        <v>665926.29373307643</v>
      </c>
      <c r="X48" s="146">
        <v>664372.76446471049</v>
      </c>
      <c r="Y48" s="146">
        <v>612332.38738622947</v>
      </c>
      <c r="Z48" s="146">
        <v>519876.99534671823</v>
      </c>
      <c r="AA48" s="146">
        <v>395209.18800883909</v>
      </c>
      <c r="AB48" s="147">
        <v>275315.87499653199</v>
      </c>
      <c r="AC48" s="152">
        <v>39750354.003403164</v>
      </c>
      <c r="AF48" s="1" t="s">
        <v>3</v>
      </c>
      <c r="AG48" s="1">
        <v>10</v>
      </c>
    </row>
    <row r="49" spans="1:33" ht="14" x14ac:dyDescent="0.25">
      <c r="A49" s="202"/>
      <c r="B49" s="200"/>
      <c r="C49" s="106" t="s">
        <v>37</v>
      </c>
      <c r="D49" s="107">
        <v>6</v>
      </c>
      <c r="E49" s="174">
        <v>279091.39607426152</v>
      </c>
      <c r="F49" s="143">
        <v>226437.95176970877</v>
      </c>
      <c r="G49" s="143">
        <v>196850.69411737434</v>
      </c>
      <c r="H49" s="143">
        <v>184909.33916602214</v>
      </c>
      <c r="I49" s="143">
        <v>193397.24188283074</v>
      </c>
      <c r="J49" s="143">
        <v>199196.22739570783</v>
      </c>
      <c r="K49" s="143">
        <v>256916.63745901463</v>
      </c>
      <c r="L49" s="143">
        <v>108646.30803546132</v>
      </c>
      <c r="M49" s="143">
        <v>151136.55421590235</v>
      </c>
      <c r="N49" s="143">
        <v>180810.99623647064</v>
      </c>
      <c r="O49" s="143">
        <v>196486.48799315852</v>
      </c>
      <c r="P49" s="143">
        <v>206668.06168800651</v>
      </c>
      <c r="Q49" s="143">
        <v>208251.76705912923</v>
      </c>
      <c r="R49" s="143">
        <v>199009.32113564637</v>
      </c>
      <c r="S49" s="143">
        <v>183300.48910370984</v>
      </c>
      <c r="T49" s="143">
        <v>170710.69207859345</v>
      </c>
      <c r="U49" s="143">
        <v>168808.66151622409</v>
      </c>
      <c r="V49" s="143">
        <v>436500.74188326421</v>
      </c>
      <c r="W49" s="143">
        <v>586726.94104815647</v>
      </c>
      <c r="X49" s="143">
        <v>616740.52675579337</v>
      </c>
      <c r="Y49" s="143">
        <v>578795.50941602932</v>
      </c>
      <c r="Z49" s="143">
        <v>475001.35259108501</v>
      </c>
      <c r="AA49" s="143">
        <v>336320.26571797446</v>
      </c>
      <c r="AB49" s="144">
        <v>219531.62492256574</v>
      </c>
      <c r="AC49" s="153">
        <v>39361474.735572547</v>
      </c>
      <c r="AF49" s="1" t="s">
        <v>2</v>
      </c>
      <c r="AG49" s="1">
        <v>10</v>
      </c>
    </row>
    <row r="50" spans="1:33" ht="14.5" thickBot="1" x14ac:dyDescent="0.3">
      <c r="A50" s="203"/>
      <c r="B50" s="201"/>
      <c r="C50" s="112" t="s">
        <v>34</v>
      </c>
      <c r="D50" s="113">
        <v>31</v>
      </c>
      <c r="E50" s="108">
        <v>7930472.1786150169</v>
      </c>
      <c r="F50" s="109">
        <v>6499163.1156109842</v>
      </c>
      <c r="G50" s="109">
        <v>5872766.4823007919</v>
      </c>
      <c r="H50" s="109">
        <v>5866126.5000617318</v>
      </c>
      <c r="I50" s="109">
        <v>7921389.8342633666</v>
      </c>
      <c r="J50" s="109">
        <v>12680954.723083388</v>
      </c>
      <c r="K50" s="109">
        <v>15779000.205071563</v>
      </c>
      <c r="L50" s="109">
        <v>6003984.812664194</v>
      </c>
      <c r="M50" s="109">
        <v>7039699.9409355512</v>
      </c>
      <c r="N50" s="109">
        <v>7659189.4415514963</v>
      </c>
      <c r="O50" s="109">
        <v>8074786.2735973606</v>
      </c>
      <c r="P50" s="109">
        <v>8390233.1356361117</v>
      </c>
      <c r="Q50" s="109">
        <v>8160168.8332601143</v>
      </c>
      <c r="R50" s="109">
        <v>7821100.1676857155</v>
      </c>
      <c r="S50" s="109">
        <v>7691921.817823695</v>
      </c>
      <c r="T50" s="109">
        <v>7546243.2941639191</v>
      </c>
      <c r="U50" s="109">
        <v>7563076.8526652856</v>
      </c>
      <c r="V50" s="109">
        <v>18045388.309491515</v>
      </c>
      <c r="W50" s="109">
        <v>22123538.605738766</v>
      </c>
      <c r="X50" s="109">
        <v>22377619.560968593</v>
      </c>
      <c r="Y50" s="109">
        <v>20549368.920293272</v>
      </c>
      <c r="Z50" s="109">
        <v>17010851.280288078</v>
      </c>
      <c r="AA50" s="109">
        <v>12343804.529123228</v>
      </c>
      <c r="AB50" s="142">
        <v>7924818.2706795968</v>
      </c>
      <c r="AC50" s="152">
        <v>258875667.08557329</v>
      </c>
      <c r="AD50" s="152"/>
    </row>
    <row r="51" spans="1:33" ht="14" x14ac:dyDescent="0.25">
      <c r="A51" s="202">
        <v>46692</v>
      </c>
      <c r="B51" s="200">
        <v>278680107.60644025</v>
      </c>
      <c r="C51" s="94" t="s">
        <v>35</v>
      </c>
      <c r="D51" s="95">
        <v>20</v>
      </c>
      <c r="E51" s="148">
        <v>269755.27221414848</v>
      </c>
      <c r="F51" s="149">
        <v>223614.1083283723</v>
      </c>
      <c r="G51" s="149">
        <v>204731.76502899799</v>
      </c>
      <c r="H51" s="149">
        <v>208530.30383284861</v>
      </c>
      <c r="I51" s="149">
        <v>300066.44753613084</v>
      </c>
      <c r="J51" s="149">
        <v>526109.84837508388</v>
      </c>
      <c r="K51" s="149">
        <v>646346.86726335809</v>
      </c>
      <c r="L51" s="149">
        <v>249910.69374912936</v>
      </c>
      <c r="M51" s="149">
        <v>280675.90067716112</v>
      </c>
      <c r="N51" s="149">
        <v>296532.35084951698</v>
      </c>
      <c r="O51" s="149">
        <v>311800.03865320835</v>
      </c>
      <c r="P51" s="149">
        <v>323832.86361901701</v>
      </c>
      <c r="Q51" s="149">
        <v>311882.8546375045</v>
      </c>
      <c r="R51" s="149">
        <v>302674.46043374611</v>
      </c>
      <c r="S51" s="149">
        <v>309678.41829215363</v>
      </c>
      <c r="T51" s="149">
        <v>312932.67720020551</v>
      </c>
      <c r="U51" s="149">
        <v>317879.29554643208</v>
      </c>
      <c r="V51" s="149">
        <v>724840.53286826576</v>
      </c>
      <c r="W51" s="149">
        <v>826689.77025393769</v>
      </c>
      <c r="X51" s="149">
        <v>827626.43763851887</v>
      </c>
      <c r="Y51" s="149">
        <v>756327.95385593851</v>
      </c>
      <c r="Z51" s="149">
        <v>633573.32285180991</v>
      </c>
      <c r="AA51" s="149">
        <v>459864.12385806179</v>
      </c>
      <c r="AB51" s="150">
        <v>289009.64241753786</v>
      </c>
      <c r="AC51" s="151">
        <v>198297718.99962175</v>
      </c>
      <c r="AF51" s="1" t="s">
        <v>1</v>
      </c>
      <c r="AG51" s="1">
        <v>11</v>
      </c>
    </row>
    <row r="52" spans="1:33" ht="14" x14ac:dyDescent="0.25">
      <c r="A52" s="202"/>
      <c r="B52" s="200"/>
      <c r="C52" s="100" t="s">
        <v>36</v>
      </c>
      <c r="D52" s="101">
        <v>4</v>
      </c>
      <c r="E52" s="145">
        <v>310822.11394017935</v>
      </c>
      <c r="F52" s="146">
        <v>257627.71833799724</v>
      </c>
      <c r="G52" s="146">
        <v>232405.79693798782</v>
      </c>
      <c r="H52" s="146">
        <v>224576.19306787709</v>
      </c>
      <c r="I52" s="146">
        <v>267982.82562809548</v>
      </c>
      <c r="J52" s="146">
        <v>329268.08951802686</v>
      </c>
      <c r="K52" s="146">
        <v>458174.30343389284</v>
      </c>
      <c r="L52" s="146">
        <v>215207.10120629953</v>
      </c>
      <c r="M52" s="146">
        <v>260771.07773998778</v>
      </c>
      <c r="N52" s="146">
        <v>287443.46567718597</v>
      </c>
      <c r="O52" s="146">
        <v>303393.45070969238</v>
      </c>
      <c r="P52" s="146">
        <v>312634.81050607748</v>
      </c>
      <c r="Q52" s="146">
        <v>309725.75684267556</v>
      </c>
      <c r="R52" s="146">
        <v>289165.87486695731</v>
      </c>
      <c r="S52" s="146">
        <v>268238.29807548784</v>
      </c>
      <c r="T52" s="146">
        <v>258897.17699269214</v>
      </c>
      <c r="U52" s="146">
        <v>254329.13795784506</v>
      </c>
      <c r="V52" s="146">
        <v>595827.59935965016</v>
      </c>
      <c r="W52" s="146">
        <v>726115.69738217036</v>
      </c>
      <c r="X52" s="146">
        <v>725679.99574295583</v>
      </c>
      <c r="Y52" s="146">
        <v>672285.90047790599</v>
      </c>
      <c r="Z52" s="146">
        <v>575536.03924526286</v>
      </c>
      <c r="AA52" s="146">
        <v>444920.08468018594</v>
      </c>
      <c r="AB52" s="147">
        <v>317671.85536310787</v>
      </c>
      <c r="AC52" s="152">
        <v>35594801.45476079</v>
      </c>
      <c r="AF52" s="1" t="s">
        <v>3</v>
      </c>
      <c r="AG52" s="1">
        <v>11</v>
      </c>
    </row>
    <row r="53" spans="1:33" ht="14" x14ac:dyDescent="0.25">
      <c r="A53" s="202"/>
      <c r="B53" s="200"/>
      <c r="C53" s="106" t="s">
        <v>37</v>
      </c>
      <c r="D53" s="107">
        <v>6</v>
      </c>
      <c r="E53" s="174">
        <v>306513.61224240926</v>
      </c>
      <c r="F53" s="143">
        <v>250303.8742488882</v>
      </c>
      <c r="G53" s="143">
        <v>221595.13665282124</v>
      </c>
      <c r="H53" s="143">
        <v>206919.24913394667</v>
      </c>
      <c r="I53" s="143">
        <v>215716.05321337236</v>
      </c>
      <c r="J53" s="143">
        <v>227431.01743242284</v>
      </c>
      <c r="K53" s="143">
        <v>283604.47644506069</v>
      </c>
      <c r="L53" s="143">
        <v>126718.46778715654</v>
      </c>
      <c r="M53" s="143">
        <v>173186.63882951156</v>
      </c>
      <c r="N53" s="143">
        <v>209871.54039518186</v>
      </c>
      <c r="O53" s="143">
        <v>230530.30358287325</v>
      </c>
      <c r="P53" s="143">
        <v>242150.66381674024</v>
      </c>
      <c r="Q53" s="143">
        <v>246459.15864120063</v>
      </c>
      <c r="R53" s="143">
        <v>238045.27811520576</v>
      </c>
      <c r="S53" s="143">
        <v>221587.25482098016</v>
      </c>
      <c r="T53" s="143">
        <v>209171.21344585958</v>
      </c>
      <c r="U53" s="143">
        <v>203981.63779043482</v>
      </c>
      <c r="V53" s="143">
        <v>499151.22519416152</v>
      </c>
      <c r="W53" s="143">
        <v>655750.38674281642</v>
      </c>
      <c r="X53" s="143">
        <v>694312.83511785895</v>
      </c>
      <c r="Y53" s="143">
        <v>643092.69784356456</v>
      </c>
      <c r="Z53" s="143">
        <v>533678.94633301743</v>
      </c>
      <c r="AA53" s="143">
        <v>377744.05638907396</v>
      </c>
      <c r="AB53" s="144">
        <v>247082.13446173022</v>
      </c>
      <c r="AC53" s="153">
        <v>44787587.15205773</v>
      </c>
      <c r="AF53" s="1" t="s">
        <v>2</v>
      </c>
      <c r="AG53" s="1">
        <v>11</v>
      </c>
    </row>
    <row r="54" spans="1:33" ht="14.5" thickBot="1" x14ac:dyDescent="0.3">
      <c r="A54" s="203"/>
      <c r="B54" s="201"/>
      <c r="C54" s="112" t="s">
        <v>34</v>
      </c>
      <c r="D54" s="113">
        <v>30</v>
      </c>
      <c r="E54" s="108">
        <v>8477475.5734981429</v>
      </c>
      <c r="F54" s="109">
        <v>7004616.2854127642</v>
      </c>
      <c r="G54" s="109">
        <v>6353829.3082488384</v>
      </c>
      <c r="H54" s="109">
        <v>6310426.3437321605</v>
      </c>
      <c r="I54" s="109">
        <v>8367556.5725152334</v>
      </c>
      <c r="J54" s="109">
        <v>13203855.430168323</v>
      </c>
      <c r="K54" s="109">
        <v>16461261.417673096</v>
      </c>
      <c r="L54" s="109">
        <v>6619353.0865307245</v>
      </c>
      <c r="M54" s="109">
        <v>7695722.1574802427</v>
      </c>
      <c r="N54" s="109">
        <v>8339650.1220701747</v>
      </c>
      <c r="O54" s="109">
        <v>8832756.3974001762</v>
      </c>
      <c r="P54" s="109">
        <v>9180100.4973050915</v>
      </c>
      <c r="Q54" s="109">
        <v>8955315.0719679967</v>
      </c>
      <c r="R54" s="109">
        <v>8638424.3768339865</v>
      </c>
      <c r="S54" s="109">
        <v>8596045.0870709047</v>
      </c>
      <c r="T54" s="109">
        <v>8549269.5326500367</v>
      </c>
      <c r="U54" s="109">
        <v>8598792.2895026319</v>
      </c>
      <c r="V54" s="109">
        <v>19875028.405968886</v>
      </c>
      <c r="W54" s="109">
        <v>23372760.515064336</v>
      </c>
      <c r="X54" s="109">
        <v>23621125.746449355</v>
      </c>
      <c r="Y54" s="109">
        <v>21674258.86609178</v>
      </c>
      <c r="Z54" s="109">
        <v>18175684.292015351</v>
      </c>
      <c r="AA54" s="109">
        <v>13243427.154216424</v>
      </c>
      <c r="AB54" s="142">
        <v>8533373.0765735693</v>
      </c>
      <c r="AC54" s="152">
        <v>278680107.60644025</v>
      </c>
      <c r="AD54" s="152"/>
    </row>
    <row r="55" spans="1:33" ht="14" x14ac:dyDescent="0.25">
      <c r="A55" s="202">
        <v>46722</v>
      </c>
      <c r="B55" s="200">
        <v>350104643.65952015</v>
      </c>
      <c r="C55" s="94" t="s">
        <v>35</v>
      </c>
      <c r="D55" s="95">
        <v>22</v>
      </c>
      <c r="E55" s="148">
        <v>331327.29629962519</v>
      </c>
      <c r="F55" s="149">
        <v>274928.3385369</v>
      </c>
      <c r="G55" s="149">
        <v>250794.19048681026</v>
      </c>
      <c r="H55" s="149">
        <v>249105.08915485707</v>
      </c>
      <c r="I55" s="149">
        <v>304857.47384935233</v>
      </c>
      <c r="J55" s="149">
        <v>411892.87528053898</v>
      </c>
      <c r="K55" s="149">
        <v>542836.94856677228</v>
      </c>
      <c r="L55" s="149">
        <v>394757.46326960681</v>
      </c>
      <c r="M55" s="149">
        <v>455660.54708508763</v>
      </c>
      <c r="N55" s="149">
        <v>489165.45817437425</v>
      </c>
      <c r="O55" s="149">
        <v>511036.67554892629</v>
      </c>
      <c r="P55" s="149">
        <v>526415.3482475566</v>
      </c>
      <c r="Q55" s="149">
        <v>518513.53878279327</v>
      </c>
      <c r="R55" s="149">
        <v>498158.52534245211</v>
      </c>
      <c r="S55" s="149">
        <v>491784.76996814541</v>
      </c>
      <c r="T55" s="149">
        <v>484394.22551046772</v>
      </c>
      <c r="U55" s="149">
        <v>481163.27860334475</v>
      </c>
      <c r="V55" s="149">
        <v>642592.53561779659</v>
      </c>
      <c r="W55" s="149">
        <v>799571.6102430938</v>
      </c>
      <c r="X55" s="149">
        <v>823492.30990274204</v>
      </c>
      <c r="Y55" s="149">
        <v>772119.67737684294</v>
      </c>
      <c r="Z55" s="149">
        <v>680498.31019879878</v>
      </c>
      <c r="AA55" s="149">
        <v>533122.91589626856</v>
      </c>
      <c r="AB55" s="150">
        <v>374789.57574207702</v>
      </c>
      <c r="AC55" s="151">
        <v>260545537.50907511</v>
      </c>
      <c r="AF55" s="1" t="s">
        <v>1</v>
      </c>
      <c r="AG55" s="1">
        <v>12</v>
      </c>
    </row>
    <row r="56" spans="1:33" ht="14" x14ac:dyDescent="0.25">
      <c r="A56" s="202"/>
      <c r="B56" s="200"/>
      <c r="C56" s="100" t="s">
        <v>36</v>
      </c>
      <c r="D56" s="101">
        <v>3</v>
      </c>
      <c r="E56" s="145">
        <v>371179.87929377699</v>
      </c>
      <c r="F56" s="146">
        <v>308707.09912937391</v>
      </c>
      <c r="G56" s="146">
        <v>278715.05745060463</v>
      </c>
      <c r="H56" s="146">
        <v>269304.06967998698</v>
      </c>
      <c r="I56" s="146">
        <v>305948.50022387615</v>
      </c>
      <c r="J56" s="146">
        <v>365336.20317581907</v>
      </c>
      <c r="K56" s="146">
        <v>464821.65602740605</v>
      </c>
      <c r="L56" s="146">
        <v>361613.79378998338</v>
      </c>
      <c r="M56" s="146">
        <v>433599.33987563592</v>
      </c>
      <c r="N56" s="146">
        <v>474850.47468120063</v>
      </c>
      <c r="O56" s="146">
        <v>497986.57739272085</v>
      </c>
      <c r="P56" s="146">
        <v>517390.43145363033</v>
      </c>
      <c r="Q56" s="146">
        <v>509217.89820872422</v>
      </c>
      <c r="R56" s="146">
        <v>481628.02176468587</v>
      </c>
      <c r="S56" s="146">
        <v>452806.55960923189</v>
      </c>
      <c r="T56" s="146">
        <v>439523.08307430131</v>
      </c>
      <c r="U56" s="146">
        <v>435231.58154667943</v>
      </c>
      <c r="V56" s="146">
        <v>601176.97193444998</v>
      </c>
      <c r="W56" s="146">
        <v>747455.27797128982</v>
      </c>
      <c r="X56" s="146">
        <v>765030.84037435125</v>
      </c>
      <c r="Y56" s="146">
        <v>716965.85918167024</v>
      </c>
      <c r="Z56" s="146">
        <v>635138.17048032361</v>
      </c>
      <c r="AA56" s="146">
        <v>502650.3320733381</v>
      </c>
      <c r="AB56" s="147">
        <v>373005.62354141113</v>
      </c>
      <c r="AC56" s="152">
        <v>33927849.905803412</v>
      </c>
      <c r="AF56" s="1" t="s">
        <v>3</v>
      </c>
      <c r="AG56" s="1">
        <v>12</v>
      </c>
    </row>
    <row r="57" spans="1:33" ht="14" x14ac:dyDescent="0.25">
      <c r="A57" s="202"/>
      <c r="B57" s="200"/>
      <c r="C57" s="106" t="s">
        <v>37</v>
      </c>
      <c r="D57" s="107">
        <v>6</v>
      </c>
      <c r="E57" s="174">
        <v>401193.78996007843</v>
      </c>
      <c r="F57" s="143">
        <v>332150.18063193618</v>
      </c>
      <c r="G57" s="143">
        <v>288489.29841158417</v>
      </c>
      <c r="H57" s="143">
        <v>263748.22266302985</v>
      </c>
      <c r="I57" s="143">
        <v>264748.09025096614</v>
      </c>
      <c r="J57" s="143">
        <v>272901.10813268198</v>
      </c>
      <c r="K57" s="143">
        <v>302813.43625757576</v>
      </c>
      <c r="L57" s="143">
        <v>227072.41724131803</v>
      </c>
      <c r="M57" s="143">
        <v>284602.70538951666</v>
      </c>
      <c r="N57" s="143">
        <v>334754.50392066571</v>
      </c>
      <c r="O57" s="143">
        <v>365769.70337403304</v>
      </c>
      <c r="P57" s="143">
        <v>383741.85326400452</v>
      </c>
      <c r="Q57" s="143">
        <v>389348.96154107049</v>
      </c>
      <c r="R57" s="143">
        <v>377068.37063669827</v>
      </c>
      <c r="S57" s="143">
        <v>351221.6815233017</v>
      </c>
      <c r="T57" s="143">
        <v>333639.91825949849</v>
      </c>
      <c r="U57" s="143">
        <v>329043.9818245857</v>
      </c>
      <c r="V57" s="143">
        <v>456584.76331932755</v>
      </c>
      <c r="W57" s="143">
        <v>639415.17664709094</v>
      </c>
      <c r="X57" s="143">
        <v>693572.14009147708</v>
      </c>
      <c r="Y57" s="143">
        <v>666835.2947955688</v>
      </c>
      <c r="Z57" s="143">
        <v>577165.1043912411</v>
      </c>
      <c r="AA57" s="143">
        <v>434132.11062206916</v>
      </c>
      <c r="AB57" s="144">
        <v>301863.22762429336</v>
      </c>
      <c r="AC57" s="153">
        <v>55631256.244641677</v>
      </c>
      <c r="AF57" s="1" t="s">
        <v>2</v>
      </c>
      <c r="AG57" s="1">
        <v>12</v>
      </c>
    </row>
    <row r="58" spans="1:33" ht="14.5" thickBot="1" x14ac:dyDescent="0.3">
      <c r="A58" s="203"/>
      <c r="B58" s="201"/>
      <c r="C58" s="112" t="s">
        <v>34</v>
      </c>
      <c r="D58" s="113">
        <v>31</v>
      </c>
      <c r="E58" s="175">
        <v>10809902.896233555</v>
      </c>
      <c r="F58" s="176">
        <v>8967445.8289915379</v>
      </c>
      <c r="G58" s="176">
        <v>8084553.1535311444</v>
      </c>
      <c r="H58" s="176">
        <v>7870713.5064249961</v>
      </c>
      <c r="I58" s="176">
        <v>9213198.4668631759</v>
      </c>
      <c r="J58" s="176">
        <v>11795058.514495406</v>
      </c>
      <c r="K58" s="176">
        <v>15153758.454096662</v>
      </c>
      <c r="L58" s="176">
        <v>11131940.076749209</v>
      </c>
      <c r="M58" s="176">
        <v>13032946.287835937</v>
      </c>
      <c r="N58" s="176">
        <v>14194718.527403828</v>
      </c>
      <c r="O58" s="176">
        <v>14931384.814498737</v>
      </c>
      <c r="P58" s="176">
        <v>15435760.075391164</v>
      </c>
      <c r="Q58" s="176">
        <v>15271045.317094047</v>
      </c>
      <c r="R58" s="176">
        <v>14666781.846648192</v>
      </c>
      <c r="S58" s="176">
        <v>14285014.707266705</v>
      </c>
      <c r="T58" s="176">
        <v>13977081.720010184</v>
      </c>
      <c r="U58" s="176">
        <v>13865550.764861137</v>
      </c>
      <c r="V58" s="176">
        <v>18680075.279310841</v>
      </c>
      <c r="W58" s="176">
        <v>23669432.31914448</v>
      </c>
      <c r="X58" s="176">
        <v>24573356.179532241</v>
      </c>
      <c r="Y58" s="176">
        <v>23138542.248608969</v>
      </c>
      <c r="Z58" s="176">
        <v>20339367.962161988</v>
      </c>
      <c r="AA58" s="176">
        <v>15841447.809670338</v>
      </c>
      <c r="AB58" s="177">
        <v>11175566.902695689</v>
      </c>
      <c r="AC58" s="178">
        <v>350104643.65952015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A42D-FF3A-4E43-B7D3-598CC58E57F2}">
  <sheetPr>
    <tabColor theme="3" tint="0.39997558519241921"/>
    <pageSetUpPr fitToPage="1"/>
  </sheetPr>
  <dimension ref="A1:AG62"/>
  <sheetViews>
    <sheetView showGridLines="0" zoomScale="90" workbookViewId="0">
      <pane xSplit="4" ySplit="10" topLeftCell="E11" activePane="bottomRight" state="frozen"/>
      <selection activeCell="AA57" sqref="AA57"/>
      <selection pane="topRight" activeCell="AA57" sqref="AA57"/>
      <selection pane="bottomLeft" activeCell="AA57" sqref="AA57"/>
      <selection pane="bottomRight" activeCell="D13" sqref="D13:G20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5.54296875" style="1" bestFit="1" customWidth="1"/>
    <col min="6" max="8" width="14.453125" style="1" bestFit="1" customWidth="1"/>
    <col min="9" max="11" width="15.54296875" style="1" bestFit="1" customWidth="1"/>
    <col min="12" max="12" width="15.7265625" style="1" customWidth="1"/>
    <col min="13" max="25" width="15.54296875" style="1" bestFit="1" customWidth="1"/>
    <col min="26" max="26" width="18" style="1" customWidth="1"/>
    <col min="27" max="28" width="14.45312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6"/>
      <c r="E2" s="206"/>
      <c r="F2" s="81"/>
    </row>
    <row r="3" spans="1:33" ht="15.5" x14ac:dyDescent="0.25">
      <c r="A3" s="156" t="s">
        <v>56</v>
      </c>
      <c r="B3" s="157"/>
      <c r="C3" s="157"/>
      <c r="D3" s="158" t="s">
        <v>113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>
        <v>2028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210"/>
      <c r="D9" s="210"/>
    </row>
    <row r="10" spans="1:33" s="93" customFormat="1" ht="31.5" thickBot="1" x14ac:dyDescent="0.3">
      <c r="A10" s="3" t="s">
        <v>117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5">
        <v>46753</v>
      </c>
      <c r="B11" s="207">
        <v>203556162.5527713</v>
      </c>
      <c r="C11" s="94" t="s">
        <v>35</v>
      </c>
      <c r="D11" s="95">
        <v>20</v>
      </c>
      <c r="E11" s="148">
        <v>229985.37070649944</v>
      </c>
      <c r="F11" s="149">
        <v>214365.94312042079</v>
      </c>
      <c r="G11" s="149">
        <v>207348.97086878709</v>
      </c>
      <c r="H11" s="149">
        <v>211060.3030972734</v>
      </c>
      <c r="I11" s="149">
        <v>243124.62842170539</v>
      </c>
      <c r="J11" s="149">
        <v>296522.97516550339</v>
      </c>
      <c r="K11" s="149">
        <v>342182.86966802418</v>
      </c>
      <c r="L11" s="149">
        <v>322126.90814408852</v>
      </c>
      <c r="M11" s="149">
        <v>347089.38843582041</v>
      </c>
      <c r="N11" s="149">
        <v>361889.69431570073</v>
      </c>
      <c r="O11" s="149">
        <v>374869.13770855084</v>
      </c>
      <c r="P11" s="149">
        <v>383064.06137693429</v>
      </c>
      <c r="Q11" s="149">
        <v>381015.0104419206</v>
      </c>
      <c r="R11" s="149">
        <v>373311.84075434395</v>
      </c>
      <c r="S11" s="149">
        <v>371230.61172646581</v>
      </c>
      <c r="T11" s="149">
        <v>366885.86824138631</v>
      </c>
      <c r="U11" s="149">
        <v>362021.67194898875</v>
      </c>
      <c r="V11" s="149">
        <v>221132.05424904713</v>
      </c>
      <c r="W11" s="149">
        <v>250600.62449237338</v>
      </c>
      <c r="X11" s="149">
        <v>260595.22541427103</v>
      </c>
      <c r="Y11" s="149">
        <v>244794.02430654882</v>
      </c>
      <c r="Z11" s="149">
        <v>212061.56788585667</v>
      </c>
      <c r="AA11" s="149">
        <v>169371.94034690296</v>
      </c>
      <c r="AB11" s="150">
        <v>132570.3118028765</v>
      </c>
      <c r="AC11" s="151">
        <v>137584420.05280581</v>
      </c>
      <c r="AF11" s="1" t="s">
        <v>1</v>
      </c>
      <c r="AG11" s="1">
        <v>1</v>
      </c>
    </row>
    <row r="12" spans="1:33" ht="14" x14ac:dyDescent="0.25">
      <c r="A12" s="202"/>
      <c r="B12" s="200"/>
      <c r="C12" s="100" t="s">
        <v>36</v>
      </c>
      <c r="D12" s="101">
        <v>4</v>
      </c>
      <c r="E12" s="145">
        <v>244091.09339568234</v>
      </c>
      <c r="F12" s="146">
        <v>226101.46743383238</v>
      </c>
      <c r="G12" s="146">
        <v>217774.10859390648</v>
      </c>
      <c r="H12" s="146">
        <v>217399.83308144216</v>
      </c>
      <c r="I12" s="146">
        <v>233327.3352331038</v>
      </c>
      <c r="J12" s="146">
        <v>254873.14965415114</v>
      </c>
      <c r="K12" s="146">
        <v>293632.35520154593</v>
      </c>
      <c r="L12" s="146">
        <v>296016.77935752308</v>
      </c>
      <c r="M12" s="146">
        <v>328941.23742103926</v>
      </c>
      <c r="N12" s="146">
        <v>350668.28370563663</v>
      </c>
      <c r="O12" s="146">
        <v>363505.14088021294</v>
      </c>
      <c r="P12" s="146">
        <v>371302.67188965005</v>
      </c>
      <c r="Q12" s="146">
        <v>367209.31127932254</v>
      </c>
      <c r="R12" s="146">
        <v>354474.91750318522</v>
      </c>
      <c r="S12" s="146">
        <v>340034.60137487599</v>
      </c>
      <c r="T12" s="146">
        <v>330796.19962939899</v>
      </c>
      <c r="U12" s="146">
        <v>325167.37835565623</v>
      </c>
      <c r="V12" s="146">
        <v>195214.50879415116</v>
      </c>
      <c r="W12" s="146">
        <v>226737.76032790984</v>
      </c>
      <c r="X12" s="146">
        <v>235635.76683481722</v>
      </c>
      <c r="Y12" s="146">
        <v>223262.66156781654</v>
      </c>
      <c r="Z12" s="146">
        <v>198723.65706430891</v>
      </c>
      <c r="AA12" s="146">
        <v>166212.96961767451</v>
      </c>
      <c r="AB12" s="147">
        <v>136568.17339336153</v>
      </c>
      <c r="AC12" s="152">
        <v>25990685.446360819</v>
      </c>
      <c r="AF12" s="1" t="s">
        <v>3</v>
      </c>
      <c r="AG12" s="1">
        <v>1</v>
      </c>
    </row>
    <row r="13" spans="1:33" ht="14" x14ac:dyDescent="0.25">
      <c r="A13" s="202"/>
      <c r="B13" s="200"/>
      <c r="C13" s="106" t="s">
        <v>37</v>
      </c>
      <c r="D13" s="107">
        <v>7</v>
      </c>
      <c r="E13" s="174">
        <v>248060.49535901286</v>
      </c>
      <c r="F13" s="143">
        <v>225039.19526601155</v>
      </c>
      <c r="G13" s="143">
        <v>212706.18132717581</v>
      </c>
      <c r="H13" s="143">
        <v>206759.20821813462</v>
      </c>
      <c r="I13" s="143">
        <v>209763.39522314144</v>
      </c>
      <c r="J13" s="143">
        <v>213813.00727405972</v>
      </c>
      <c r="K13" s="143">
        <v>227388.72188920443</v>
      </c>
      <c r="L13" s="143">
        <v>237287.25590117645</v>
      </c>
      <c r="M13" s="143">
        <v>262571.3004600975</v>
      </c>
      <c r="N13" s="143">
        <v>284664.59070728708</v>
      </c>
      <c r="O13" s="143">
        <v>300461.05759255629</v>
      </c>
      <c r="P13" s="143">
        <v>309351.95760530559</v>
      </c>
      <c r="Q13" s="143">
        <v>312376.54932281753</v>
      </c>
      <c r="R13" s="143">
        <v>307690.59801906295</v>
      </c>
      <c r="S13" s="143">
        <v>296783.83385786042</v>
      </c>
      <c r="T13" s="143">
        <v>289932.36776263983</v>
      </c>
      <c r="U13" s="143">
        <v>288380.78682072868</v>
      </c>
      <c r="V13" s="143">
        <v>171996.85125518174</v>
      </c>
      <c r="W13" s="143">
        <v>206853.05078502221</v>
      </c>
      <c r="X13" s="143">
        <v>221844.62426260021</v>
      </c>
      <c r="Y13" s="143">
        <v>212027.64403698925</v>
      </c>
      <c r="Z13" s="143">
        <v>186947.37886703023</v>
      </c>
      <c r="AA13" s="143">
        <v>154280.46664401464</v>
      </c>
      <c r="AB13" s="144">
        <v>124599.06062926554</v>
      </c>
      <c r="AC13" s="153">
        <v>39981057.053604633</v>
      </c>
      <c r="AF13" s="1" t="s">
        <v>2</v>
      </c>
      <c r="AG13" s="1">
        <v>1</v>
      </c>
    </row>
    <row r="14" spans="1:33" ht="14.5" thickBot="1" x14ac:dyDescent="0.3">
      <c r="A14" s="203"/>
      <c r="B14" s="201"/>
      <c r="C14" s="122" t="s">
        <v>34</v>
      </c>
      <c r="D14" s="123">
        <v>31</v>
      </c>
      <c r="E14" s="108">
        <v>7312495.2552258084</v>
      </c>
      <c r="F14" s="109">
        <v>6766999.0990058267</v>
      </c>
      <c r="G14" s="109">
        <v>6507019.1210415978</v>
      </c>
      <c r="H14" s="109">
        <v>6538119.8517981786</v>
      </c>
      <c r="I14" s="109">
        <v>7264145.6759285126</v>
      </c>
      <c r="J14" s="109">
        <v>8446643.1528450903</v>
      </c>
      <c r="K14" s="109">
        <v>9609907.8673910983</v>
      </c>
      <c r="L14" s="109">
        <v>9287616.0716200974</v>
      </c>
      <c r="M14" s="109">
        <v>10095551.821621247</v>
      </c>
      <c r="N14" s="109">
        <v>10633119.15608757</v>
      </c>
      <c r="O14" s="109">
        <v>11054630.720839761</v>
      </c>
      <c r="P14" s="109">
        <v>11311955.618334426</v>
      </c>
      <c r="Q14" s="109">
        <v>11275773.299215425</v>
      </c>
      <c r="R14" s="109">
        <v>11037970.67123306</v>
      </c>
      <c r="S14" s="109">
        <v>10862237.477033842</v>
      </c>
      <c r="T14" s="109">
        <v>10690428.737683801</v>
      </c>
      <c r="U14" s="109">
        <v>10559768.4601475</v>
      </c>
      <c r="V14" s="109">
        <v>6407477.0789438197</v>
      </c>
      <c r="W14" s="109">
        <v>7366934.8866542615</v>
      </c>
      <c r="X14" s="109">
        <v>7707359.9454628909</v>
      </c>
      <c r="Y14" s="109">
        <v>7273124.640661167</v>
      </c>
      <c r="Z14" s="109">
        <v>6344757.6380435806</v>
      </c>
      <c r="AA14" s="109">
        <v>5132253.9519168595</v>
      </c>
      <c r="AB14" s="142">
        <v>4069872.3540358348</v>
      </c>
      <c r="AC14" s="152">
        <v>203556162.55277127</v>
      </c>
      <c r="AD14" s="152"/>
    </row>
    <row r="15" spans="1:33" ht="14" x14ac:dyDescent="0.25">
      <c r="A15" s="205">
        <v>46784</v>
      </c>
      <c r="B15" s="207">
        <v>193392674.58375829</v>
      </c>
      <c r="C15" s="94" t="s">
        <v>35</v>
      </c>
      <c r="D15" s="95">
        <v>21</v>
      </c>
      <c r="E15" s="148">
        <v>222551.67684790189</v>
      </c>
      <c r="F15" s="149">
        <v>205081.5013368979</v>
      </c>
      <c r="G15" s="149">
        <v>198912.37551377615</v>
      </c>
      <c r="H15" s="149">
        <v>205083.77636525023</v>
      </c>
      <c r="I15" s="149">
        <v>259383.18233465258</v>
      </c>
      <c r="J15" s="149">
        <v>357496.02311106218</v>
      </c>
      <c r="K15" s="149">
        <v>375524.88818195288</v>
      </c>
      <c r="L15" s="149">
        <v>334483.6496141869</v>
      </c>
      <c r="M15" s="149">
        <v>350884.41290190601</v>
      </c>
      <c r="N15" s="149">
        <v>359487.98464412236</v>
      </c>
      <c r="O15" s="149">
        <v>369717.89318357676</v>
      </c>
      <c r="P15" s="149">
        <v>376086.24623618135</v>
      </c>
      <c r="Q15" s="149">
        <v>366986.54338693398</v>
      </c>
      <c r="R15" s="149">
        <v>361829.24483168754</v>
      </c>
      <c r="S15" s="149">
        <v>358350.77811397956</v>
      </c>
      <c r="T15" s="149">
        <v>365586.88925586501</v>
      </c>
      <c r="U15" s="149">
        <v>363071.61773337139</v>
      </c>
      <c r="V15" s="149">
        <v>216113.41494527159</v>
      </c>
      <c r="W15" s="149">
        <v>244097.89518509264</v>
      </c>
      <c r="X15" s="149">
        <v>258629.14544344175</v>
      </c>
      <c r="Y15" s="149">
        <v>242203.16218567878</v>
      </c>
      <c r="Z15" s="149">
        <v>205967.58809530461</v>
      </c>
      <c r="AA15" s="149">
        <v>158695.54023045063</v>
      </c>
      <c r="AB15" s="150">
        <v>122404.41683298654</v>
      </c>
      <c r="AC15" s="151">
        <v>144451226.77674216</v>
      </c>
      <c r="AF15" s="1" t="s">
        <v>1</v>
      </c>
      <c r="AG15" s="1">
        <v>2</v>
      </c>
    </row>
    <row r="16" spans="1:33" ht="14" x14ac:dyDescent="0.25">
      <c r="A16" s="202"/>
      <c r="B16" s="200"/>
      <c r="C16" s="100" t="s">
        <v>36</v>
      </c>
      <c r="D16" s="101">
        <v>4</v>
      </c>
      <c r="E16" s="145">
        <v>235319.48704132871</v>
      </c>
      <c r="F16" s="146">
        <v>217035.01595724886</v>
      </c>
      <c r="G16" s="146">
        <v>209002.99003249482</v>
      </c>
      <c r="H16" s="146">
        <v>208860.64214450133</v>
      </c>
      <c r="I16" s="146">
        <v>227699.95883468742</v>
      </c>
      <c r="J16" s="146">
        <v>256072.2078768069</v>
      </c>
      <c r="K16" s="146">
        <v>302619.49858341645</v>
      </c>
      <c r="L16" s="146">
        <v>309287.50976843946</v>
      </c>
      <c r="M16" s="146">
        <v>337670.75969842961</v>
      </c>
      <c r="N16" s="146">
        <v>356283.44777276268</v>
      </c>
      <c r="O16" s="146">
        <v>367866.4594101634</v>
      </c>
      <c r="P16" s="146">
        <v>372708.55389090255</v>
      </c>
      <c r="Q16" s="146">
        <v>367901.58780500852</v>
      </c>
      <c r="R16" s="146">
        <v>352643.257894248</v>
      </c>
      <c r="S16" s="146">
        <v>339081.19039212831</v>
      </c>
      <c r="T16" s="146">
        <v>330271.03647132934</v>
      </c>
      <c r="U16" s="146">
        <v>323538.86190006929</v>
      </c>
      <c r="V16" s="146">
        <v>191014.23360396727</v>
      </c>
      <c r="W16" s="146">
        <v>219693.11816674276</v>
      </c>
      <c r="X16" s="146">
        <v>231477.11828600132</v>
      </c>
      <c r="Y16" s="146">
        <v>220036.27492346987</v>
      </c>
      <c r="Z16" s="146">
        <v>193272.87947028133</v>
      </c>
      <c r="AA16" s="146">
        <v>159560.73895398987</v>
      </c>
      <c r="AB16" s="147">
        <v>127803.58427890336</v>
      </c>
      <c r="AC16" s="152">
        <v>25826881.65262929</v>
      </c>
      <c r="AF16" s="1" t="s">
        <v>3</v>
      </c>
      <c r="AG16" s="1">
        <v>2</v>
      </c>
    </row>
    <row r="17" spans="1:33" ht="14" x14ac:dyDescent="0.25">
      <c r="A17" s="202"/>
      <c r="B17" s="200"/>
      <c r="C17" s="106" t="s">
        <v>37</v>
      </c>
      <c r="D17" s="107">
        <v>4</v>
      </c>
      <c r="E17" s="174">
        <v>232990.96100196714</v>
      </c>
      <c r="F17" s="143">
        <v>213246.11760703372</v>
      </c>
      <c r="G17" s="143">
        <v>202330.48064062526</v>
      </c>
      <c r="H17" s="143">
        <v>197142.52529041612</v>
      </c>
      <c r="I17" s="143">
        <v>201012.84262380819</v>
      </c>
      <c r="J17" s="143">
        <v>209445.80055880855</v>
      </c>
      <c r="K17" s="143">
        <v>230225.80187884983</v>
      </c>
      <c r="L17" s="143">
        <v>249872.78000505333</v>
      </c>
      <c r="M17" s="143">
        <v>280953.2756593317</v>
      </c>
      <c r="N17" s="143">
        <v>303966.50751212024</v>
      </c>
      <c r="O17" s="143">
        <v>318402.8070117475</v>
      </c>
      <c r="P17" s="143">
        <v>324079.42549488018</v>
      </c>
      <c r="Q17" s="143">
        <v>323693.23702301993</v>
      </c>
      <c r="R17" s="143">
        <v>316895.37985249737</v>
      </c>
      <c r="S17" s="143">
        <v>306873.89701157052</v>
      </c>
      <c r="T17" s="143">
        <v>299363.917764351</v>
      </c>
      <c r="U17" s="143">
        <v>299160.75271016627</v>
      </c>
      <c r="V17" s="143">
        <v>176029.06663400514</v>
      </c>
      <c r="W17" s="143">
        <v>207921.54821218428</v>
      </c>
      <c r="X17" s="143">
        <v>226984.13704964038</v>
      </c>
      <c r="Y17" s="143">
        <v>215660.03093212913</v>
      </c>
      <c r="Z17" s="143">
        <v>185943.94053570105</v>
      </c>
      <c r="AA17" s="143">
        <v>144716.77010131744</v>
      </c>
      <c r="AB17" s="144">
        <v>111729.53548549184</v>
      </c>
      <c r="AC17" s="153">
        <v>23114566.154386871</v>
      </c>
      <c r="AF17" s="1" t="s">
        <v>2</v>
      </c>
      <c r="AG17" s="1">
        <v>2</v>
      </c>
    </row>
    <row r="18" spans="1:33" ht="14.5" thickBot="1" x14ac:dyDescent="0.3">
      <c r="A18" s="203"/>
      <c r="B18" s="201"/>
      <c r="C18" s="112" t="s">
        <v>34</v>
      </c>
      <c r="D18" s="113">
        <v>29</v>
      </c>
      <c r="E18" s="108">
        <v>6546827.0059791235</v>
      </c>
      <c r="F18" s="109">
        <v>6027836.0623319866</v>
      </c>
      <c r="G18" s="109">
        <v>5822493.7684817798</v>
      </c>
      <c r="H18" s="109">
        <v>5930771.9734099247</v>
      </c>
      <c r="I18" s="109">
        <v>7161898.0348616866</v>
      </c>
      <c r="J18" s="109">
        <v>9369488.5190747678</v>
      </c>
      <c r="K18" s="109">
        <v>10017403.853670076</v>
      </c>
      <c r="L18" s="109">
        <v>9260797.8009918965</v>
      </c>
      <c r="M18" s="109">
        <v>9843068.8123710696</v>
      </c>
      <c r="N18" s="109">
        <v>10190247.4986661</v>
      </c>
      <c r="O18" s="109">
        <v>10509152.822542757</v>
      </c>
      <c r="P18" s="109">
        <v>10684963.08850294</v>
      </c>
      <c r="Q18" s="109">
        <v>10473096.710437726</v>
      </c>
      <c r="R18" s="109">
        <v>10276568.692452421</v>
      </c>
      <c r="S18" s="109">
        <v>10109186.690008366</v>
      </c>
      <c r="T18" s="109">
        <v>10195864.491315886</v>
      </c>
      <c r="U18" s="109">
        <v>10115302.430841742</v>
      </c>
      <c r="V18" s="109">
        <v>6006554.9148025932</v>
      </c>
      <c r="W18" s="109">
        <v>6836514.4644026542</v>
      </c>
      <c r="X18" s="109">
        <v>7265057.0756548429</v>
      </c>
      <c r="Y18" s="109">
        <v>6829051.6293216506</v>
      </c>
      <c r="Z18" s="109">
        <v>5842186.6300253263</v>
      </c>
      <c r="AA18" s="109">
        <v>4549716.3810606925</v>
      </c>
      <c r="AB18" s="142">
        <v>3528625.2325502979</v>
      </c>
      <c r="AC18" s="152">
        <v>193392674.58375832</v>
      </c>
      <c r="AD18" s="152"/>
    </row>
    <row r="19" spans="1:33" ht="14" x14ac:dyDescent="0.25">
      <c r="A19" s="205">
        <v>46813</v>
      </c>
      <c r="B19" s="207">
        <v>204080093.63444221</v>
      </c>
      <c r="C19" s="94" t="s">
        <v>35</v>
      </c>
      <c r="D19" s="95">
        <v>22</v>
      </c>
      <c r="E19" s="148">
        <v>215295.2963367643</v>
      </c>
      <c r="F19" s="149">
        <v>199455.78510511096</v>
      </c>
      <c r="G19" s="149">
        <v>193505.392349195</v>
      </c>
      <c r="H19" s="149">
        <v>199490.57808443357</v>
      </c>
      <c r="I19" s="149">
        <v>255745.88784555488</v>
      </c>
      <c r="J19" s="149">
        <v>359792.26448131737</v>
      </c>
      <c r="K19" s="149">
        <v>377966.02983617905</v>
      </c>
      <c r="L19" s="149">
        <v>334579.59411826148</v>
      </c>
      <c r="M19" s="149">
        <v>350603.77959394589</v>
      </c>
      <c r="N19" s="149">
        <v>358530.10600849241</v>
      </c>
      <c r="O19" s="149">
        <v>368885.32563336694</v>
      </c>
      <c r="P19" s="149">
        <v>373528.92303668585</v>
      </c>
      <c r="Q19" s="149">
        <v>365423.72373547818</v>
      </c>
      <c r="R19" s="149">
        <v>359879.73775635898</v>
      </c>
      <c r="S19" s="149">
        <v>364730.51755406504</v>
      </c>
      <c r="T19" s="149">
        <v>365735.7038748819</v>
      </c>
      <c r="U19" s="149">
        <v>362591.7568095029</v>
      </c>
      <c r="V19" s="149">
        <v>216454.89883763937</v>
      </c>
      <c r="W19" s="149">
        <v>245715.49837216648</v>
      </c>
      <c r="X19" s="149">
        <v>256669.84511771312</v>
      </c>
      <c r="Y19" s="149">
        <v>239717.4590432705</v>
      </c>
      <c r="Z19" s="149">
        <v>202635.29397619417</v>
      </c>
      <c r="AA19" s="149">
        <v>155109.50234371083</v>
      </c>
      <c r="AB19" s="150">
        <v>117321.64771577518</v>
      </c>
      <c r="AC19" s="151">
        <v>150466020.04645345</v>
      </c>
      <c r="AF19" s="1" t="s">
        <v>1</v>
      </c>
      <c r="AG19" s="1">
        <v>3</v>
      </c>
    </row>
    <row r="20" spans="1:33" ht="14" x14ac:dyDescent="0.25">
      <c r="A20" s="202"/>
      <c r="B20" s="200"/>
      <c r="C20" s="100" t="s">
        <v>36</v>
      </c>
      <c r="D20" s="101">
        <v>4</v>
      </c>
      <c r="E20" s="145">
        <v>228334.76984787002</v>
      </c>
      <c r="F20" s="146">
        <v>209870.16732751197</v>
      </c>
      <c r="G20" s="146">
        <v>200375.33421290139</v>
      </c>
      <c r="H20" s="146">
        <v>200301.78831362195</v>
      </c>
      <c r="I20" s="146">
        <v>220041.82892822861</v>
      </c>
      <c r="J20" s="146">
        <v>247783.44375959437</v>
      </c>
      <c r="K20" s="146">
        <v>299007.90863102139</v>
      </c>
      <c r="L20" s="146">
        <v>304199.48322010448</v>
      </c>
      <c r="M20" s="146">
        <v>335863.94939543278</v>
      </c>
      <c r="N20" s="146">
        <v>354552.07287365681</v>
      </c>
      <c r="O20" s="146">
        <v>367237.86012501479</v>
      </c>
      <c r="P20" s="146">
        <v>371297.31903722079</v>
      </c>
      <c r="Q20" s="146">
        <v>366404.79504813184</v>
      </c>
      <c r="R20" s="146">
        <v>350212.05712942511</v>
      </c>
      <c r="S20" s="146">
        <v>335463.05797669548</v>
      </c>
      <c r="T20" s="146">
        <v>328811.92178450769</v>
      </c>
      <c r="U20" s="146">
        <v>324888.24422871228</v>
      </c>
      <c r="V20" s="146">
        <v>191319.32413723649</v>
      </c>
      <c r="W20" s="146">
        <v>219937.42879386322</v>
      </c>
      <c r="X20" s="146">
        <v>229503.61306699604</v>
      </c>
      <c r="Y20" s="146">
        <v>215050.04373527502</v>
      </c>
      <c r="Z20" s="146">
        <v>188348.9684673303</v>
      </c>
      <c r="AA20" s="146">
        <v>152865.57259529919</v>
      </c>
      <c r="AB20" s="147">
        <v>119985.24550571878</v>
      </c>
      <c r="AC20" s="152">
        <v>25446624.792565491</v>
      </c>
      <c r="AF20" s="1" t="s">
        <v>3</v>
      </c>
      <c r="AG20" s="1">
        <v>3</v>
      </c>
    </row>
    <row r="21" spans="1:33" ht="14" x14ac:dyDescent="0.25">
      <c r="A21" s="202"/>
      <c r="B21" s="200"/>
      <c r="C21" s="106" t="s">
        <v>37</v>
      </c>
      <c r="D21" s="107">
        <v>5</v>
      </c>
      <c r="E21" s="174">
        <v>223376.72066148426</v>
      </c>
      <c r="F21" s="143">
        <v>202651.51010136169</v>
      </c>
      <c r="G21" s="143">
        <v>191899.49231435871</v>
      </c>
      <c r="H21" s="143">
        <v>187313.43140170584</v>
      </c>
      <c r="I21" s="143">
        <v>191641.28994879479</v>
      </c>
      <c r="J21" s="143">
        <v>200498.23366522198</v>
      </c>
      <c r="K21" s="143">
        <v>221669.66157847131</v>
      </c>
      <c r="L21" s="143">
        <v>241782.16262883582</v>
      </c>
      <c r="M21" s="143">
        <v>273662.73732170183</v>
      </c>
      <c r="N21" s="143">
        <v>297643.33020356478</v>
      </c>
      <c r="O21" s="143">
        <v>312530.50036239787</v>
      </c>
      <c r="P21" s="143">
        <v>320838.73429147108</v>
      </c>
      <c r="Q21" s="143">
        <v>321969.73919036391</v>
      </c>
      <c r="R21" s="143">
        <v>316033.77725418017</v>
      </c>
      <c r="S21" s="143">
        <v>303950.6315545548</v>
      </c>
      <c r="T21" s="143">
        <v>297113.94121103705</v>
      </c>
      <c r="U21" s="143">
        <v>294598.41822016734</v>
      </c>
      <c r="V21" s="143">
        <v>170383.4602888689</v>
      </c>
      <c r="W21" s="143">
        <v>206955.32786973499</v>
      </c>
      <c r="X21" s="143">
        <v>223065.13797419053</v>
      </c>
      <c r="Y21" s="143">
        <v>210899.26806078377</v>
      </c>
      <c r="Z21" s="143">
        <v>180032.88502486306</v>
      </c>
      <c r="AA21" s="143">
        <v>139064.80509762201</v>
      </c>
      <c r="AB21" s="144">
        <v>103914.56285893836</v>
      </c>
      <c r="AC21" s="153">
        <v>28167448.795423366</v>
      </c>
      <c r="AF21" s="1" t="s">
        <v>2</v>
      </c>
      <c r="AG21" s="1">
        <v>3</v>
      </c>
    </row>
    <row r="22" spans="1:33" ht="14.5" thickBot="1" x14ac:dyDescent="0.3">
      <c r="A22" s="203"/>
      <c r="B22" s="201"/>
      <c r="C22" s="112" t="s">
        <v>34</v>
      </c>
      <c r="D22" s="113">
        <v>31</v>
      </c>
      <c r="E22" s="108">
        <v>6766719.2021077164</v>
      </c>
      <c r="F22" s="109">
        <v>6240765.4921292979</v>
      </c>
      <c r="G22" s="109">
        <v>6018117.4301056881</v>
      </c>
      <c r="H22" s="109">
        <v>6126567.028120555</v>
      </c>
      <c r="I22" s="109">
        <v>7464783.2980590966</v>
      </c>
      <c r="J22" s="109">
        <v>9909054.7619534694</v>
      </c>
      <c r="K22" s="109">
        <v>10619632.598812381</v>
      </c>
      <c r="L22" s="109">
        <v>9786459.8166263495</v>
      </c>
      <c r="M22" s="109">
        <v>10425052.63525705</v>
      </c>
      <c r="N22" s="109">
        <v>10794087.274699284</v>
      </c>
      <c r="O22" s="109">
        <v>11147081.106246121</v>
      </c>
      <c r="P22" s="109">
        <v>11307019.254413327</v>
      </c>
      <c r="Q22" s="109">
        <v>11114789.798324868</v>
      </c>
      <c r="R22" s="109">
        <v>10898371.345428498</v>
      </c>
      <c r="S22" s="109">
        <v>10885676.775868988</v>
      </c>
      <c r="T22" s="109">
        <v>10847002.878440617</v>
      </c>
      <c r="U22" s="109">
        <v>10749563.717824748</v>
      </c>
      <c r="V22" s="109">
        <v>6379202.3724213559</v>
      </c>
      <c r="W22" s="109">
        <v>7320267.3187117893</v>
      </c>
      <c r="X22" s="109">
        <v>7680076.734728625</v>
      </c>
      <c r="Y22" s="109">
        <v>7188480.6141969692</v>
      </c>
      <c r="Z22" s="109">
        <v>6111536.7664699089</v>
      </c>
      <c r="AA22" s="109">
        <v>4719195.3674309449</v>
      </c>
      <c r="AB22" s="142">
        <v>3580590.0460646204</v>
      </c>
      <c r="AC22" s="152">
        <v>204080093.6344423</v>
      </c>
      <c r="AD22" s="152"/>
    </row>
    <row r="23" spans="1:33" ht="14" x14ac:dyDescent="0.25">
      <c r="A23" s="205">
        <v>46844</v>
      </c>
      <c r="B23" s="207">
        <v>172247063.33264363</v>
      </c>
      <c r="C23" s="94" t="s">
        <v>35</v>
      </c>
      <c r="D23" s="95">
        <v>18</v>
      </c>
      <c r="E23" s="148">
        <v>233600.86796955726</v>
      </c>
      <c r="F23" s="149">
        <v>217134.63704060303</v>
      </c>
      <c r="G23" s="149">
        <v>210714.70094715824</v>
      </c>
      <c r="H23" s="149">
        <v>216521.99909575414</v>
      </c>
      <c r="I23" s="149">
        <v>266321.86626320763</v>
      </c>
      <c r="J23" s="149">
        <v>353412.44196461298</v>
      </c>
      <c r="K23" s="149">
        <v>381850.90277278994</v>
      </c>
      <c r="L23" s="149">
        <v>247113.09277696634</v>
      </c>
      <c r="M23" s="149">
        <v>261406.52091786411</v>
      </c>
      <c r="N23" s="149">
        <v>267402.10703558219</v>
      </c>
      <c r="O23" s="149">
        <v>275059.08262618695</v>
      </c>
      <c r="P23" s="149">
        <v>279669.36754274077</v>
      </c>
      <c r="Q23" s="149">
        <v>275023.11943500646</v>
      </c>
      <c r="R23" s="149">
        <v>269507.71991701797</v>
      </c>
      <c r="S23" s="149">
        <v>271996.99160499143</v>
      </c>
      <c r="T23" s="149">
        <v>272271.54184920568</v>
      </c>
      <c r="U23" s="149">
        <v>269615.68173222942</v>
      </c>
      <c r="V23" s="149">
        <v>229154.11623550236</v>
      </c>
      <c r="W23" s="149">
        <v>260063.47814870448</v>
      </c>
      <c r="X23" s="149">
        <v>269135.51539872639</v>
      </c>
      <c r="Y23" s="149">
        <v>252801.25657240796</v>
      </c>
      <c r="Z23" s="149">
        <v>218379.57162737037</v>
      </c>
      <c r="AA23" s="149">
        <v>170971.3194235515</v>
      </c>
      <c r="AB23" s="150">
        <v>133918.32334957999</v>
      </c>
      <c r="AC23" s="151">
        <v>109854832.00045171</v>
      </c>
      <c r="AF23" s="1" t="s">
        <v>1</v>
      </c>
      <c r="AG23" s="1">
        <v>4</v>
      </c>
    </row>
    <row r="24" spans="1:33" ht="14" x14ac:dyDescent="0.25">
      <c r="A24" s="202"/>
      <c r="B24" s="200"/>
      <c r="C24" s="100" t="s">
        <v>36</v>
      </c>
      <c r="D24" s="101">
        <v>5</v>
      </c>
      <c r="E24" s="145">
        <v>242306.85847846087</v>
      </c>
      <c r="F24" s="146">
        <v>223094.77712843238</v>
      </c>
      <c r="G24" s="146">
        <v>214641.18180778474</v>
      </c>
      <c r="H24" s="146">
        <v>214130.90621296855</v>
      </c>
      <c r="I24" s="146">
        <v>231827.02672745896</v>
      </c>
      <c r="J24" s="146">
        <v>251708.07519804669</v>
      </c>
      <c r="K24" s="146">
        <v>300396.3477326798</v>
      </c>
      <c r="L24" s="146">
        <v>213972.485081422</v>
      </c>
      <c r="M24" s="146">
        <v>238481.78049980343</v>
      </c>
      <c r="N24" s="146">
        <v>254602.65246400729</v>
      </c>
      <c r="O24" s="146">
        <v>263902.46240852348</v>
      </c>
      <c r="P24" s="146">
        <v>267723.23761471227</v>
      </c>
      <c r="Q24" s="146">
        <v>265269.29679346277</v>
      </c>
      <c r="R24" s="146">
        <v>255921.99644613595</v>
      </c>
      <c r="S24" s="146">
        <v>245428.59402825299</v>
      </c>
      <c r="T24" s="146">
        <v>239934.00824321597</v>
      </c>
      <c r="U24" s="146">
        <v>236607.94527117454</v>
      </c>
      <c r="V24" s="146">
        <v>202332.41289777969</v>
      </c>
      <c r="W24" s="146">
        <v>233540.34025576984</v>
      </c>
      <c r="X24" s="146">
        <v>239702.04480317587</v>
      </c>
      <c r="Y24" s="146">
        <v>226784.7585702677</v>
      </c>
      <c r="Z24" s="146">
        <v>201250.13285674196</v>
      </c>
      <c r="AA24" s="146">
        <v>167235.55347096818</v>
      </c>
      <c r="AB24" s="147">
        <v>136676.99857718803</v>
      </c>
      <c r="AC24" s="152">
        <v>27837359.367842168</v>
      </c>
      <c r="AF24" s="1" t="s">
        <v>3</v>
      </c>
      <c r="AG24" s="1">
        <v>4</v>
      </c>
    </row>
    <row r="25" spans="1:33" ht="14" x14ac:dyDescent="0.25">
      <c r="A25" s="202"/>
      <c r="B25" s="200"/>
      <c r="C25" s="106" t="s">
        <v>37</v>
      </c>
      <c r="D25" s="107">
        <v>7</v>
      </c>
      <c r="E25" s="174">
        <v>237710.38167295596</v>
      </c>
      <c r="F25" s="143">
        <v>218929.96892548888</v>
      </c>
      <c r="G25" s="143">
        <v>208241.57421746009</v>
      </c>
      <c r="H25" s="143">
        <v>204001.99157353042</v>
      </c>
      <c r="I25" s="143">
        <v>208564.77423211042</v>
      </c>
      <c r="J25" s="143">
        <v>211627.56723931863</v>
      </c>
      <c r="K25" s="143">
        <v>235952.21820260279</v>
      </c>
      <c r="L25" s="143">
        <v>174412.61313854685</v>
      </c>
      <c r="M25" s="143">
        <v>197747.85304039158</v>
      </c>
      <c r="N25" s="143">
        <v>213795.48348380791</v>
      </c>
      <c r="O25" s="143">
        <v>222798.81573534507</v>
      </c>
      <c r="P25" s="143">
        <v>228631.95475962057</v>
      </c>
      <c r="Q25" s="143">
        <v>230947.32315745487</v>
      </c>
      <c r="R25" s="143">
        <v>227013.27592379876</v>
      </c>
      <c r="S25" s="143">
        <v>217183.80710256405</v>
      </c>
      <c r="T25" s="143">
        <v>210595.48978482373</v>
      </c>
      <c r="U25" s="143">
        <v>207823.5589155287</v>
      </c>
      <c r="V25" s="143">
        <v>172293.27308369408</v>
      </c>
      <c r="W25" s="143">
        <v>208503.72019404819</v>
      </c>
      <c r="X25" s="143">
        <v>224026.45894964811</v>
      </c>
      <c r="Y25" s="143">
        <v>214754.18410215896</v>
      </c>
      <c r="Z25" s="143">
        <v>188212.06327106111</v>
      </c>
      <c r="AA25" s="143">
        <v>151555.09344208188</v>
      </c>
      <c r="AB25" s="144">
        <v>121086.83647334481</v>
      </c>
      <c r="AC25" s="153">
        <v>34554871.964349709</v>
      </c>
      <c r="AF25" s="1" t="s">
        <v>2</v>
      </c>
      <c r="AG25" s="1">
        <v>4</v>
      </c>
    </row>
    <row r="26" spans="1:33" ht="14.5" thickBot="1" x14ac:dyDescent="0.3">
      <c r="A26" s="203"/>
      <c r="B26" s="201"/>
      <c r="C26" s="112" t="s">
        <v>34</v>
      </c>
      <c r="D26" s="113">
        <v>30</v>
      </c>
      <c r="E26" s="108">
        <v>7080322.5875550266</v>
      </c>
      <c r="F26" s="109">
        <v>6556407.134851438</v>
      </c>
      <c r="G26" s="109">
        <v>6323761.5456099929</v>
      </c>
      <c r="H26" s="109">
        <v>6396064.4558031298</v>
      </c>
      <c r="I26" s="109">
        <v>7412882.1459998051</v>
      </c>
      <c r="J26" s="109">
        <v>9101357.3020284977</v>
      </c>
      <c r="K26" s="109">
        <v>10026963.515991837</v>
      </c>
      <c r="L26" s="109">
        <v>6738786.3873623312</v>
      </c>
      <c r="M26" s="109">
        <v>7281961.2503033122</v>
      </c>
      <c r="N26" s="109">
        <v>7582819.5733471699</v>
      </c>
      <c r="O26" s="109">
        <v>7830167.5094613973</v>
      </c>
      <c r="P26" s="109">
        <v>7973088.4871602394</v>
      </c>
      <c r="Q26" s="109">
        <v>7893393.8958996134</v>
      </c>
      <c r="R26" s="109">
        <v>7719841.872203595</v>
      </c>
      <c r="S26" s="109">
        <v>7643375.4687490584</v>
      </c>
      <c r="T26" s="109">
        <v>7574726.2229955485</v>
      </c>
      <c r="U26" s="109">
        <v>7490886.9099447029</v>
      </c>
      <c r="V26" s="109">
        <v>6342489.0683137998</v>
      </c>
      <c r="W26" s="109">
        <v>7308370.3493138682</v>
      </c>
      <c r="X26" s="109">
        <v>7611134.7138404911</v>
      </c>
      <c r="Y26" s="109">
        <v>7187625.6998697948</v>
      </c>
      <c r="Z26" s="109">
        <v>6254567.3964738045</v>
      </c>
      <c r="AA26" s="109">
        <v>4974547.1710733408</v>
      </c>
      <c r="AB26" s="142">
        <v>3941522.6684917938</v>
      </c>
      <c r="AC26" s="152">
        <v>172247063.3326436</v>
      </c>
      <c r="AD26" s="152"/>
    </row>
    <row r="27" spans="1:33" ht="14" x14ac:dyDescent="0.25">
      <c r="A27" s="205">
        <v>46874</v>
      </c>
      <c r="B27" s="207">
        <v>119131339.3022975</v>
      </c>
      <c r="C27" s="94" t="s">
        <v>35</v>
      </c>
      <c r="D27" s="95">
        <v>21</v>
      </c>
      <c r="E27" s="148">
        <v>181853.28556930434</v>
      </c>
      <c r="F27" s="149">
        <v>165936.13994990836</v>
      </c>
      <c r="G27" s="149">
        <v>159542.11115310906</v>
      </c>
      <c r="H27" s="149">
        <v>164732.33764529432</v>
      </c>
      <c r="I27" s="149">
        <v>211982.3691422767</v>
      </c>
      <c r="J27" s="149">
        <v>296928.3967456902</v>
      </c>
      <c r="K27" s="149">
        <v>330469.05196436844</v>
      </c>
      <c r="L27" s="149">
        <v>119061.91614382078</v>
      </c>
      <c r="M27" s="149">
        <v>130712.93831310155</v>
      </c>
      <c r="N27" s="149">
        <v>135822.29170006499</v>
      </c>
      <c r="O27" s="149">
        <v>141906.13794288418</v>
      </c>
      <c r="P27" s="149">
        <v>146068.16699466767</v>
      </c>
      <c r="Q27" s="149">
        <v>143284.64713887891</v>
      </c>
      <c r="R27" s="149">
        <v>137838.74217320269</v>
      </c>
      <c r="S27" s="149">
        <v>140391.27521900678</v>
      </c>
      <c r="T27" s="149">
        <v>142234.45324312832</v>
      </c>
      <c r="U27" s="149">
        <v>141241.71670604541</v>
      </c>
      <c r="V27" s="149">
        <v>181992.76906225304</v>
      </c>
      <c r="W27" s="149">
        <v>208367.11670473759</v>
      </c>
      <c r="X27" s="149">
        <v>217349.01485197671</v>
      </c>
      <c r="Y27" s="149">
        <v>200531.07551860451</v>
      </c>
      <c r="Z27" s="149">
        <v>167335.41870844341</v>
      </c>
      <c r="AA27" s="149">
        <v>121774.43107416401</v>
      </c>
      <c r="AB27" s="150">
        <v>83955.215600217794</v>
      </c>
      <c r="AC27" s="151">
        <v>85497531.404568151</v>
      </c>
      <c r="AF27" s="1" t="s">
        <v>1</v>
      </c>
      <c r="AG27" s="1">
        <v>5</v>
      </c>
    </row>
    <row r="28" spans="1:33" ht="14" x14ac:dyDescent="0.25">
      <c r="A28" s="202"/>
      <c r="B28" s="200"/>
      <c r="C28" s="100" t="s">
        <v>36</v>
      </c>
      <c r="D28" s="101">
        <v>4</v>
      </c>
      <c r="E28" s="145">
        <v>197269.18742114512</v>
      </c>
      <c r="F28" s="146">
        <v>178251.9975829201</v>
      </c>
      <c r="G28" s="146">
        <v>169238.90329594893</v>
      </c>
      <c r="H28" s="146">
        <v>169174.04431844098</v>
      </c>
      <c r="I28" s="146">
        <v>188109.34186419591</v>
      </c>
      <c r="J28" s="146">
        <v>211542.03318862696</v>
      </c>
      <c r="K28" s="146">
        <v>265289.39744543028</v>
      </c>
      <c r="L28" s="146">
        <v>102152.21597456567</v>
      </c>
      <c r="M28" s="146">
        <v>121971.58139856113</v>
      </c>
      <c r="N28" s="146">
        <v>133078.57165900146</v>
      </c>
      <c r="O28" s="146">
        <v>140623.40012088767</v>
      </c>
      <c r="P28" s="146">
        <v>142839.1445456259</v>
      </c>
      <c r="Q28" s="146">
        <v>139289.51141799722</v>
      </c>
      <c r="R28" s="146">
        <v>129719.27389292412</v>
      </c>
      <c r="S28" s="146">
        <v>120633.81989450344</v>
      </c>
      <c r="T28" s="146">
        <v>116137.34318269348</v>
      </c>
      <c r="U28" s="146">
        <v>112924.45105884706</v>
      </c>
      <c r="V28" s="146">
        <v>152282.7146228163</v>
      </c>
      <c r="W28" s="146">
        <v>181777.19023887129</v>
      </c>
      <c r="X28" s="146">
        <v>190675.15582763118</v>
      </c>
      <c r="Y28" s="146">
        <v>179310.60009141098</v>
      </c>
      <c r="Z28" s="146">
        <v>155892.32000849035</v>
      </c>
      <c r="AA28" s="146">
        <v>121510.73271665956</v>
      </c>
      <c r="AB28" s="147">
        <v>89365.821747634589</v>
      </c>
      <c r="AC28" s="152">
        <v>14836235.014063317</v>
      </c>
      <c r="AF28" s="1" t="s">
        <v>3</v>
      </c>
      <c r="AG28" s="1">
        <v>5</v>
      </c>
    </row>
    <row r="29" spans="1:33" ht="14" x14ac:dyDescent="0.25">
      <c r="A29" s="202"/>
      <c r="B29" s="200"/>
      <c r="C29" s="106" t="s">
        <v>37</v>
      </c>
      <c r="D29" s="107">
        <v>6</v>
      </c>
      <c r="E29" s="174">
        <v>190297.85152140728</v>
      </c>
      <c r="F29" s="143">
        <v>170532.75281805836</v>
      </c>
      <c r="G29" s="143">
        <v>159713.70638535175</v>
      </c>
      <c r="H29" s="143">
        <v>155334.05429199548</v>
      </c>
      <c r="I29" s="143">
        <v>159029.90738936607</v>
      </c>
      <c r="J29" s="143">
        <v>159989.71763352831</v>
      </c>
      <c r="K29" s="143">
        <v>190048.65306057024</v>
      </c>
      <c r="L29" s="143">
        <v>61664.362946169429</v>
      </c>
      <c r="M29" s="143">
        <v>83277.292997705983</v>
      </c>
      <c r="N29" s="143">
        <v>99106.810808545837</v>
      </c>
      <c r="O29" s="143">
        <v>109050.89955590734</v>
      </c>
      <c r="P29" s="143">
        <v>113476.86733640752</v>
      </c>
      <c r="Q29" s="143">
        <v>113777.69363980093</v>
      </c>
      <c r="R29" s="143">
        <v>107888.51560194296</v>
      </c>
      <c r="S29" s="143">
        <v>99792.964213683314</v>
      </c>
      <c r="T29" s="143">
        <v>94980.380140032139</v>
      </c>
      <c r="U29" s="143">
        <v>93340.748045734144</v>
      </c>
      <c r="V29" s="143">
        <v>133643.96215298967</v>
      </c>
      <c r="W29" s="143">
        <v>167024.60677006276</v>
      </c>
      <c r="X29" s="143">
        <v>182300.71720683319</v>
      </c>
      <c r="Y29" s="143">
        <v>171148.84139827758</v>
      </c>
      <c r="Z29" s="143">
        <v>142221.45022819037</v>
      </c>
      <c r="AA29" s="143">
        <v>103525.10494174621</v>
      </c>
      <c r="AB29" s="144">
        <v>71760.952860033183</v>
      </c>
      <c r="AC29" s="153">
        <v>18797572.883666046</v>
      </c>
      <c r="AF29" s="1" t="s">
        <v>2</v>
      </c>
      <c r="AG29" s="1">
        <v>5</v>
      </c>
    </row>
    <row r="30" spans="1:33" ht="14.5" thickBot="1" x14ac:dyDescent="0.3">
      <c r="A30" s="203"/>
      <c r="B30" s="201"/>
      <c r="C30" s="112" t="s">
        <v>34</v>
      </c>
      <c r="D30" s="113">
        <v>31</v>
      </c>
      <c r="E30" s="108">
        <v>5749782.8557684151</v>
      </c>
      <c r="F30" s="109">
        <v>5220863.4461881062</v>
      </c>
      <c r="G30" s="109">
        <v>4985622.1857111966</v>
      </c>
      <c r="H30" s="109">
        <v>5068079.5935769174</v>
      </c>
      <c r="I30" s="109">
        <v>6158246.5637807911</v>
      </c>
      <c r="J30" s="109">
        <v>8041602.7702151714</v>
      </c>
      <c r="K30" s="109">
        <v>9141299.5993968807</v>
      </c>
      <c r="L30" s="109">
        <v>3278895.2805955159</v>
      </c>
      <c r="M30" s="109">
        <v>3732521.788155613</v>
      </c>
      <c r="N30" s="109">
        <v>3979223.2771886452</v>
      </c>
      <c r="O30" s="109">
        <v>4196827.8946195627</v>
      </c>
      <c r="P30" s="109">
        <v>4319649.2890889701</v>
      </c>
      <c r="Q30" s="109">
        <v>4248801.797427251</v>
      </c>
      <c r="R30" s="109">
        <v>4060821.7748206104</v>
      </c>
      <c r="S30" s="109">
        <v>4029509.8444592562</v>
      </c>
      <c r="T30" s="109">
        <v>4021355.1716766614</v>
      </c>
      <c r="U30" s="109">
        <v>3977818.3433367466</v>
      </c>
      <c r="V30" s="109">
        <v>5232842.7817165162</v>
      </c>
      <c r="W30" s="109">
        <v>6104965.8523753518</v>
      </c>
      <c r="X30" s="109">
        <v>6420834.2384430356</v>
      </c>
      <c r="Y30" s="109">
        <v>5955288.0346460044</v>
      </c>
      <c r="Z30" s="109">
        <v>4990941.7742804158</v>
      </c>
      <c r="AA30" s="109">
        <v>3664456.6130745597</v>
      </c>
      <c r="AB30" s="142">
        <v>2551088.5317553114</v>
      </c>
      <c r="AC30" s="152">
        <v>119131339.3022975</v>
      </c>
      <c r="AD30" s="152"/>
    </row>
    <row r="31" spans="1:33" ht="14" x14ac:dyDescent="0.25">
      <c r="A31" s="205">
        <v>46905</v>
      </c>
      <c r="B31" s="207">
        <v>101441999.90582283</v>
      </c>
      <c r="C31" s="94" t="s">
        <v>35</v>
      </c>
      <c r="D31" s="95">
        <v>20</v>
      </c>
      <c r="E31" s="148">
        <v>167877.30068110969</v>
      </c>
      <c r="F31" s="149">
        <v>150518.58598280529</v>
      </c>
      <c r="G31" s="149">
        <v>143308.77951365203</v>
      </c>
      <c r="H31" s="149">
        <v>148068.23582426281</v>
      </c>
      <c r="I31" s="149">
        <v>186615.82777702899</v>
      </c>
      <c r="J31" s="149">
        <v>250830.2917773067</v>
      </c>
      <c r="K31" s="149">
        <v>301505.28328828263</v>
      </c>
      <c r="L31" s="149">
        <v>99146.560795963524</v>
      </c>
      <c r="M31" s="149">
        <v>113113.01349614578</v>
      </c>
      <c r="N31" s="149">
        <v>119179.89468430034</v>
      </c>
      <c r="O31" s="149">
        <v>125811.59469310533</v>
      </c>
      <c r="P31" s="149">
        <v>131403.3421448872</v>
      </c>
      <c r="Q31" s="149">
        <v>129549.48575708122</v>
      </c>
      <c r="R31" s="149">
        <v>123841.5653728625</v>
      </c>
      <c r="S31" s="149">
        <v>124626.84888865521</v>
      </c>
      <c r="T31" s="149">
        <v>123834.80954351621</v>
      </c>
      <c r="U31" s="149">
        <v>120914.50580029999</v>
      </c>
      <c r="V31" s="149">
        <v>162257.61514391031</v>
      </c>
      <c r="W31" s="149">
        <v>186900.94407685346</v>
      </c>
      <c r="X31" s="149">
        <v>199240.59092866015</v>
      </c>
      <c r="Y31" s="149">
        <v>183235.455709954</v>
      </c>
      <c r="Z31" s="149">
        <v>151930.27016110573</v>
      </c>
      <c r="AA31" s="149">
        <v>107371.7898983843</v>
      </c>
      <c r="AB31" s="150">
        <v>69451.971779580257</v>
      </c>
      <c r="AC31" s="151">
        <v>72410691.274394274</v>
      </c>
      <c r="AF31" s="1" t="s">
        <v>1</v>
      </c>
      <c r="AG31" s="1">
        <v>6</v>
      </c>
    </row>
    <row r="32" spans="1:33" ht="14" x14ac:dyDescent="0.25">
      <c r="A32" s="202"/>
      <c r="B32" s="200"/>
      <c r="C32" s="100" t="s">
        <v>36</v>
      </c>
      <c r="D32" s="101">
        <v>4</v>
      </c>
      <c r="E32" s="145">
        <v>182060.20384721024</v>
      </c>
      <c r="F32" s="146">
        <v>162504.60640754437</v>
      </c>
      <c r="G32" s="146">
        <v>152472.09453207644</v>
      </c>
      <c r="H32" s="146">
        <v>152777.9566078576</v>
      </c>
      <c r="I32" s="146">
        <v>171230.37256259067</v>
      </c>
      <c r="J32" s="146">
        <v>192928.67549296634</v>
      </c>
      <c r="K32" s="146">
        <v>244012.2007987258</v>
      </c>
      <c r="L32" s="146">
        <v>80079.94395953053</v>
      </c>
      <c r="M32" s="146">
        <v>100682.40168710174</v>
      </c>
      <c r="N32" s="146">
        <v>112097.54555497773</v>
      </c>
      <c r="O32" s="146">
        <v>119542.37418927351</v>
      </c>
      <c r="P32" s="146">
        <v>122910.82006709912</v>
      </c>
      <c r="Q32" s="146">
        <v>119550.49105529422</v>
      </c>
      <c r="R32" s="146">
        <v>109638.02343383472</v>
      </c>
      <c r="S32" s="146">
        <v>99676.268780074897</v>
      </c>
      <c r="T32" s="146">
        <v>94640.756970748116</v>
      </c>
      <c r="U32" s="146">
        <v>91769.810657892434</v>
      </c>
      <c r="V32" s="146">
        <v>134389.49172278077</v>
      </c>
      <c r="W32" s="146">
        <v>160416.44415107268</v>
      </c>
      <c r="X32" s="146">
        <v>172939.83049689091</v>
      </c>
      <c r="Y32" s="146">
        <v>161196.77439100499</v>
      </c>
      <c r="Z32" s="146">
        <v>136155.58754280722</v>
      </c>
      <c r="AA32" s="146">
        <v>103451.3838091675</v>
      </c>
      <c r="AB32" s="147">
        <v>72472.609175282138</v>
      </c>
      <c r="AC32" s="152">
        <v>12998386.671575218</v>
      </c>
      <c r="AF32" s="1" t="s">
        <v>3</v>
      </c>
      <c r="AG32" s="1">
        <v>6</v>
      </c>
    </row>
    <row r="33" spans="1:33" ht="14" x14ac:dyDescent="0.25">
      <c r="A33" s="202"/>
      <c r="B33" s="200"/>
      <c r="C33" s="106" t="s">
        <v>37</v>
      </c>
      <c r="D33" s="107">
        <v>6</v>
      </c>
      <c r="E33" s="174">
        <v>173599.98163348154</v>
      </c>
      <c r="F33" s="143">
        <v>153276.58710679025</v>
      </c>
      <c r="G33" s="143">
        <v>142917.51441576707</v>
      </c>
      <c r="H33" s="143">
        <v>138246.10245895435</v>
      </c>
      <c r="I33" s="143">
        <v>142845.65580739468</v>
      </c>
      <c r="J33" s="143">
        <v>143634.60840168048</v>
      </c>
      <c r="K33" s="143">
        <v>171455.62767619707</v>
      </c>
      <c r="L33" s="143">
        <v>38889.943700833006</v>
      </c>
      <c r="M33" s="143">
        <v>58980.579328505934</v>
      </c>
      <c r="N33" s="143">
        <v>74809.796649826138</v>
      </c>
      <c r="O33" s="143">
        <v>85119.100257389189</v>
      </c>
      <c r="P33" s="143">
        <v>91075.115477035637</v>
      </c>
      <c r="Q33" s="143">
        <v>92460.009603376369</v>
      </c>
      <c r="R33" s="143">
        <v>87455.652849507751</v>
      </c>
      <c r="S33" s="143">
        <v>79209.77430593301</v>
      </c>
      <c r="T33" s="143">
        <v>74105.946424430178</v>
      </c>
      <c r="U33" s="143">
        <v>74662.6385923997</v>
      </c>
      <c r="V33" s="143">
        <v>116168.85433046559</v>
      </c>
      <c r="W33" s="143">
        <v>146306.85033178004</v>
      </c>
      <c r="X33" s="143">
        <v>162983.83224619291</v>
      </c>
      <c r="Y33" s="143">
        <v>152423.29608524599</v>
      </c>
      <c r="Z33" s="143">
        <v>125627.87402170443</v>
      </c>
      <c r="AA33" s="143">
        <v>88519.992624784529</v>
      </c>
      <c r="AB33" s="144">
        <v>57378.32564588097</v>
      </c>
      <c r="AC33" s="153">
        <v>16032921.959853336</v>
      </c>
      <c r="AF33" s="1" t="s">
        <v>2</v>
      </c>
      <c r="AG33" s="1">
        <v>6</v>
      </c>
    </row>
    <row r="34" spans="1:33" ht="14.5" thickBot="1" x14ac:dyDescent="0.3">
      <c r="A34" s="203"/>
      <c r="B34" s="201"/>
      <c r="C34" s="112" t="s">
        <v>34</v>
      </c>
      <c r="D34" s="113">
        <v>30</v>
      </c>
      <c r="E34" s="108">
        <v>5127386.7188119236</v>
      </c>
      <c r="F34" s="109">
        <v>4580049.6679270249</v>
      </c>
      <c r="G34" s="109">
        <v>4333569.0548959486</v>
      </c>
      <c r="H34" s="109">
        <v>4401953.1576704131</v>
      </c>
      <c r="I34" s="109">
        <v>5274311.9806353105</v>
      </c>
      <c r="J34" s="109">
        <v>6650128.1879280824</v>
      </c>
      <c r="K34" s="109">
        <v>8034888.2350177374</v>
      </c>
      <c r="L34" s="109">
        <v>2536590.6539623905</v>
      </c>
      <c r="M34" s="109">
        <v>3018873.3526423583</v>
      </c>
      <c r="N34" s="109">
        <v>3280846.8558048746</v>
      </c>
      <c r="O34" s="109">
        <v>3505115.9921635357</v>
      </c>
      <c r="P34" s="109">
        <v>3666160.8160283538</v>
      </c>
      <c r="Q34" s="109">
        <v>3623951.736983059</v>
      </c>
      <c r="R34" s="109">
        <v>3440117.3182896352</v>
      </c>
      <c r="S34" s="109">
        <v>3366500.6987290019</v>
      </c>
      <c r="T34" s="109">
        <v>3299894.8972998974</v>
      </c>
      <c r="U34" s="109">
        <v>3233345.1901919674</v>
      </c>
      <c r="V34" s="109">
        <v>4479723.3957521226</v>
      </c>
      <c r="W34" s="109">
        <v>5257525.7601320399</v>
      </c>
      <c r="X34" s="109">
        <v>5654474.134037924</v>
      </c>
      <c r="Y34" s="109">
        <v>5224035.9882745761</v>
      </c>
      <c r="Z34" s="109">
        <v>4336994.9975235704</v>
      </c>
      <c r="AA34" s="109">
        <v>3092361.2889530635</v>
      </c>
      <c r="AB34" s="142">
        <v>2023199.8261680193</v>
      </c>
      <c r="AC34" s="152">
        <v>101441999.90582283</v>
      </c>
      <c r="AD34" s="152"/>
    </row>
    <row r="35" spans="1:33" ht="14" x14ac:dyDescent="0.25">
      <c r="A35" s="205">
        <v>46935</v>
      </c>
      <c r="B35" s="207">
        <v>103349751.17203823</v>
      </c>
      <c r="C35" s="94" t="s">
        <v>35</v>
      </c>
      <c r="D35" s="95">
        <v>19</v>
      </c>
      <c r="E35" s="148">
        <v>163723.56688202862</v>
      </c>
      <c r="F35" s="149">
        <v>148818.4510822903</v>
      </c>
      <c r="G35" s="149">
        <v>142592.07357493354</v>
      </c>
      <c r="H35" s="149">
        <v>147957.22335628315</v>
      </c>
      <c r="I35" s="149">
        <v>194602.50946950878</v>
      </c>
      <c r="J35" s="149">
        <v>281028.07674345118</v>
      </c>
      <c r="K35" s="149">
        <v>311519.05610639381</v>
      </c>
      <c r="L35" s="149">
        <v>99325.190119108825</v>
      </c>
      <c r="M35" s="149">
        <v>111753.02099711532</v>
      </c>
      <c r="N35" s="149">
        <v>117299.11357259296</v>
      </c>
      <c r="O35" s="149">
        <v>124024.68353380718</v>
      </c>
      <c r="P35" s="149">
        <v>127055.37463976249</v>
      </c>
      <c r="Q35" s="149">
        <v>121229.33565508942</v>
      </c>
      <c r="R35" s="149">
        <v>116728.5559968325</v>
      </c>
      <c r="S35" s="149">
        <v>119265.96707155167</v>
      </c>
      <c r="T35" s="149">
        <v>119248.13214733935</v>
      </c>
      <c r="U35" s="149">
        <v>116895.66840902434</v>
      </c>
      <c r="V35" s="149">
        <v>158047.21553808462</v>
      </c>
      <c r="W35" s="149">
        <v>182423.70977447921</v>
      </c>
      <c r="X35" s="149">
        <v>199015.0677677808</v>
      </c>
      <c r="Y35" s="149">
        <v>183072.92058126241</v>
      </c>
      <c r="Z35" s="149">
        <v>149207.49730860579</v>
      </c>
      <c r="AA35" s="149">
        <v>103752.20699538068</v>
      </c>
      <c r="AB35" s="150">
        <v>66988.322188758582</v>
      </c>
      <c r="AC35" s="151">
        <v>68505885.850717857</v>
      </c>
      <c r="AF35" s="1" t="s">
        <v>1</v>
      </c>
      <c r="AG35" s="1">
        <v>7</v>
      </c>
    </row>
    <row r="36" spans="1:33" ht="14" x14ac:dyDescent="0.25">
      <c r="A36" s="202"/>
      <c r="B36" s="200"/>
      <c r="C36" s="100" t="s">
        <v>36</v>
      </c>
      <c r="D36" s="101">
        <v>5</v>
      </c>
      <c r="E36" s="145">
        <v>179740.2733183543</v>
      </c>
      <c r="F36" s="146">
        <v>160152.92105968363</v>
      </c>
      <c r="G36" s="146">
        <v>151861.93956225138</v>
      </c>
      <c r="H36" s="146">
        <v>152057.34072323592</v>
      </c>
      <c r="I36" s="146">
        <v>169632.93307434459</v>
      </c>
      <c r="J36" s="146">
        <v>190032.62406387142</v>
      </c>
      <c r="K36" s="146">
        <v>240168.99452734221</v>
      </c>
      <c r="L36" s="146">
        <v>78676.215268739135</v>
      </c>
      <c r="M36" s="146">
        <v>99325.597718299046</v>
      </c>
      <c r="N36" s="146">
        <v>111200.17637282964</v>
      </c>
      <c r="O36" s="146">
        <v>119280.26596339447</v>
      </c>
      <c r="P36" s="146">
        <v>122055.94526851583</v>
      </c>
      <c r="Q36" s="146">
        <v>118769.68321419209</v>
      </c>
      <c r="R36" s="146">
        <v>108643.32858318958</v>
      </c>
      <c r="S36" s="146">
        <v>98765.375861228415</v>
      </c>
      <c r="T36" s="146">
        <v>93983.337135718888</v>
      </c>
      <c r="U36" s="146">
        <v>90433.844789121111</v>
      </c>
      <c r="V36" s="146">
        <v>130536.02010626902</v>
      </c>
      <c r="W36" s="146">
        <v>155979.40108606283</v>
      </c>
      <c r="X36" s="146">
        <v>171098.73770126473</v>
      </c>
      <c r="Y36" s="146">
        <v>158458.06646238916</v>
      </c>
      <c r="Z36" s="146">
        <v>134083.58928316255</v>
      </c>
      <c r="AA36" s="146">
        <v>101398.97199091043</v>
      </c>
      <c r="AB36" s="147">
        <v>70652.193776156593</v>
      </c>
      <c r="AC36" s="152">
        <v>16034938.884552633</v>
      </c>
      <c r="AF36" s="1" t="s">
        <v>3</v>
      </c>
      <c r="AG36" s="1">
        <v>7</v>
      </c>
    </row>
    <row r="37" spans="1:33" ht="14" x14ac:dyDescent="0.25">
      <c r="A37" s="202"/>
      <c r="B37" s="200"/>
      <c r="C37" s="106" t="s">
        <v>37</v>
      </c>
      <c r="D37" s="107">
        <v>7</v>
      </c>
      <c r="E37" s="174">
        <v>175503.97600615936</v>
      </c>
      <c r="F37" s="143">
        <v>155145.28746514209</v>
      </c>
      <c r="G37" s="143">
        <v>145272.83554919748</v>
      </c>
      <c r="H37" s="143">
        <v>140224.36508815773</v>
      </c>
      <c r="I37" s="143">
        <v>144715.47148567042</v>
      </c>
      <c r="J37" s="143">
        <v>148018.1411979284</v>
      </c>
      <c r="K37" s="143">
        <v>175288.83687535633</v>
      </c>
      <c r="L37" s="143">
        <v>44652.143268072585</v>
      </c>
      <c r="M37" s="143">
        <v>62774.253736768085</v>
      </c>
      <c r="N37" s="143">
        <v>77251.083991995169</v>
      </c>
      <c r="O37" s="143">
        <v>86209.498353395509</v>
      </c>
      <c r="P37" s="143">
        <v>91139.494036837947</v>
      </c>
      <c r="Q37" s="143">
        <v>90836.218318639745</v>
      </c>
      <c r="R37" s="143">
        <v>86501.22439613739</v>
      </c>
      <c r="S37" s="143">
        <v>78720.360762314682</v>
      </c>
      <c r="T37" s="143">
        <v>73233.780306193818</v>
      </c>
      <c r="U37" s="143">
        <v>71141.397493828918</v>
      </c>
      <c r="V37" s="143">
        <v>111236.31897898341</v>
      </c>
      <c r="W37" s="143">
        <v>141801.39303486384</v>
      </c>
      <c r="X37" s="143">
        <v>164178.37163803203</v>
      </c>
      <c r="Y37" s="143">
        <v>154320.67560308051</v>
      </c>
      <c r="Z37" s="143">
        <v>125985.60847825326</v>
      </c>
      <c r="AA37" s="143">
        <v>87027.188851463245</v>
      </c>
      <c r="AB37" s="144">
        <v>55811.56605034996</v>
      </c>
      <c r="AC37" s="153">
        <v>18808926.436767749</v>
      </c>
      <c r="AF37" s="1" t="s">
        <v>2</v>
      </c>
      <c r="AG37" s="1">
        <v>7</v>
      </c>
    </row>
    <row r="38" spans="1:33" ht="14.5" thickBot="1" x14ac:dyDescent="0.3">
      <c r="A38" s="203"/>
      <c r="B38" s="201"/>
      <c r="C38" s="112" t="s">
        <v>34</v>
      </c>
      <c r="D38" s="113">
        <v>31</v>
      </c>
      <c r="E38" s="108">
        <v>5237976.9693934303</v>
      </c>
      <c r="F38" s="109">
        <v>4714332.1881179288</v>
      </c>
      <c r="G38" s="109">
        <v>4485468.9445793759</v>
      </c>
      <c r="H38" s="109">
        <v>4553044.5030026631</v>
      </c>
      <c r="I38" s="109">
        <v>5558620.6456920821</v>
      </c>
      <c r="J38" s="109">
        <v>7325823.5668304283</v>
      </c>
      <c r="K38" s="109">
        <v>8346728.8967856877</v>
      </c>
      <c r="L38" s="109">
        <v>2593124.6914832713</v>
      </c>
      <c r="M38" s="109">
        <v>3059355.1636940623</v>
      </c>
      <c r="N38" s="109">
        <v>3325441.6276873806</v>
      </c>
      <c r="O38" s="109">
        <v>3556336.8054330777</v>
      </c>
      <c r="P38" s="109">
        <v>3662308.3027559319</v>
      </c>
      <c r="Q38" s="109">
        <v>3533059.3217481375</v>
      </c>
      <c r="R38" s="109">
        <v>3366567.7776287268</v>
      </c>
      <c r="S38" s="109">
        <v>3310922.7790018264</v>
      </c>
      <c r="T38" s="109">
        <v>3248267.6586213987</v>
      </c>
      <c r="U38" s="109">
        <v>3171176.7061738707</v>
      </c>
      <c r="V38" s="109">
        <v>4434231.4286078373</v>
      </c>
      <c r="W38" s="109">
        <v>5238557.2423894657</v>
      </c>
      <c r="X38" s="109">
        <v>5786028.577560382</v>
      </c>
      <c r="Y38" s="109">
        <v>5350920.5525774956</v>
      </c>
      <c r="Z38" s="109">
        <v>4387259.6546270959</v>
      </c>
      <c r="AA38" s="109">
        <v>3087477.1148270275</v>
      </c>
      <c r="AB38" s="142">
        <v>2016720.0528196457</v>
      </c>
      <c r="AC38" s="152">
        <v>103349751.17203823</v>
      </c>
      <c r="AD38" s="152"/>
    </row>
    <row r="39" spans="1:33" ht="14" x14ac:dyDescent="0.25">
      <c r="A39" s="205">
        <v>46966</v>
      </c>
      <c r="B39" s="207">
        <v>103099592.00811072</v>
      </c>
      <c r="C39" s="94" t="s">
        <v>35</v>
      </c>
      <c r="D39" s="95">
        <v>21</v>
      </c>
      <c r="E39" s="148">
        <v>161748.34340136399</v>
      </c>
      <c r="F39" s="149">
        <v>146713.02091764568</v>
      </c>
      <c r="G39" s="149">
        <v>140744.20579495488</v>
      </c>
      <c r="H39" s="149">
        <v>146739.54652536998</v>
      </c>
      <c r="I39" s="149">
        <v>197828.57681258011</v>
      </c>
      <c r="J39" s="149">
        <v>291286.21410542255</v>
      </c>
      <c r="K39" s="149">
        <v>315241.99887138075</v>
      </c>
      <c r="L39" s="149">
        <v>99044.54838703631</v>
      </c>
      <c r="M39" s="149">
        <v>109215.56682057353</v>
      </c>
      <c r="N39" s="149">
        <v>113700.15720993707</v>
      </c>
      <c r="O39" s="149">
        <v>119992.50402037427</v>
      </c>
      <c r="P39" s="149">
        <v>123511.57943841419</v>
      </c>
      <c r="Q39" s="149">
        <v>118472.56086024349</v>
      </c>
      <c r="R39" s="149">
        <v>114365.13583015349</v>
      </c>
      <c r="S39" s="149">
        <v>117282.15590602494</v>
      </c>
      <c r="T39" s="149">
        <v>118050.78996926035</v>
      </c>
      <c r="U39" s="149">
        <v>115859.62703936062</v>
      </c>
      <c r="V39" s="149">
        <v>153007.01179516083</v>
      </c>
      <c r="W39" s="149">
        <v>179460.29927192532</v>
      </c>
      <c r="X39" s="149">
        <v>194909.41550285136</v>
      </c>
      <c r="Y39" s="149">
        <v>179151.87411161303</v>
      </c>
      <c r="Z39" s="149">
        <v>145794.97820439003</v>
      </c>
      <c r="AA39" s="149">
        <v>100010.75940954703</v>
      </c>
      <c r="AB39" s="150">
        <v>63634.53548508387</v>
      </c>
      <c r="AC39" s="151">
        <v>74881073.519504026</v>
      </c>
      <c r="AF39" s="1" t="s">
        <v>1</v>
      </c>
      <c r="AG39" s="1">
        <v>8</v>
      </c>
    </row>
    <row r="40" spans="1:33" ht="14" x14ac:dyDescent="0.25">
      <c r="A40" s="202"/>
      <c r="B40" s="200"/>
      <c r="C40" s="100" t="s">
        <v>36</v>
      </c>
      <c r="D40" s="101">
        <v>4</v>
      </c>
      <c r="E40" s="145">
        <v>175120.45433246472</v>
      </c>
      <c r="F40" s="146">
        <v>155699.54383080956</v>
      </c>
      <c r="G40" s="146">
        <v>147253.42208197195</v>
      </c>
      <c r="H40" s="146">
        <v>147930.63253165837</v>
      </c>
      <c r="I40" s="146">
        <v>166670.08879490697</v>
      </c>
      <c r="J40" s="146">
        <v>191492.83883389601</v>
      </c>
      <c r="K40" s="146">
        <v>239807.21245285205</v>
      </c>
      <c r="L40" s="146">
        <v>78354.098559783801</v>
      </c>
      <c r="M40" s="146">
        <v>97640.132539082682</v>
      </c>
      <c r="N40" s="146">
        <v>108526.92276030837</v>
      </c>
      <c r="O40" s="146">
        <v>116572.57140676137</v>
      </c>
      <c r="P40" s="146">
        <v>120025.18813013274</v>
      </c>
      <c r="Q40" s="146">
        <v>117301.25179188582</v>
      </c>
      <c r="R40" s="146">
        <v>107872.12491087367</v>
      </c>
      <c r="S40" s="146">
        <v>99189.41574600905</v>
      </c>
      <c r="T40" s="146">
        <v>94009.944196120268</v>
      </c>
      <c r="U40" s="146">
        <v>90460.570581336637</v>
      </c>
      <c r="V40" s="146">
        <v>128569.47638360685</v>
      </c>
      <c r="W40" s="146">
        <v>155134.45275583593</v>
      </c>
      <c r="X40" s="146">
        <v>166663.4004922903</v>
      </c>
      <c r="Y40" s="146">
        <v>154632.03023210331</v>
      </c>
      <c r="Z40" s="146">
        <v>129230.13286901716</v>
      </c>
      <c r="AA40" s="146">
        <v>96548.319048939928</v>
      </c>
      <c r="AB40" s="147">
        <v>66678.386604429848</v>
      </c>
      <c r="AC40" s="152">
        <v>12605530.447468307</v>
      </c>
      <c r="AF40" s="1" t="s">
        <v>3</v>
      </c>
      <c r="AG40" s="1">
        <v>8</v>
      </c>
    </row>
    <row r="41" spans="1:33" ht="14" x14ac:dyDescent="0.25">
      <c r="A41" s="202"/>
      <c r="B41" s="200"/>
      <c r="C41" s="106" t="s">
        <v>37</v>
      </c>
      <c r="D41" s="107">
        <v>6</v>
      </c>
      <c r="E41" s="174">
        <v>169825.54976352636</v>
      </c>
      <c r="F41" s="143">
        <v>149854.72764457267</v>
      </c>
      <c r="G41" s="143">
        <v>140183.66330769562</v>
      </c>
      <c r="H41" s="143">
        <v>135995.73455841743</v>
      </c>
      <c r="I41" s="143">
        <v>141558.00087022645</v>
      </c>
      <c r="J41" s="143">
        <v>148081.45919265613</v>
      </c>
      <c r="K41" s="143">
        <v>168810.0846801528</v>
      </c>
      <c r="L41" s="143">
        <v>39206.602449279351</v>
      </c>
      <c r="M41" s="143">
        <v>59494.63069427741</v>
      </c>
      <c r="N41" s="143">
        <v>75159.26630366614</v>
      </c>
      <c r="O41" s="143">
        <v>85234.249190884148</v>
      </c>
      <c r="P41" s="143">
        <v>89519.902042058355</v>
      </c>
      <c r="Q41" s="143">
        <v>89527.509753041071</v>
      </c>
      <c r="R41" s="143">
        <v>84663.656064109091</v>
      </c>
      <c r="S41" s="143">
        <v>76570.847404040716</v>
      </c>
      <c r="T41" s="143">
        <v>71402.2619683878</v>
      </c>
      <c r="U41" s="143">
        <v>69121.43534105744</v>
      </c>
      <c r="V41" s="143">
        <v>106769.71396123855</v>
      </c>
      <c r="W41" s="143">
        <v>139635.48513282847</v>
      </c>
      <c r="X41" s="143">
        <v>158930.41232613468</v>
      </c>
      <c r="Y41" s="143">
        <v>148494.9039225188</v>
      </c>
      <c r="Z41" s="143">
        <v>120407.06728344689</v>
      </c>
      <c r="AA41" s="143">
        <v>82225.165372247444</v>
      </c>
      <c r="AB41" s="144">
        <v>51492.344296597403</v>
      </c>
      <c r="AC41" s="153">
        <v>15612988.041138362</v>
      </c>
      <c r="AF41" s="1" t="s">
        <v>2</v>
      </c>
      <c r="AG41" s="1">
        <v>8</v>
      </c>
    </row>
    <row r="42" spans="1:33" ht="14.5" thickBot="1" x14ac:dyDescent="0.3">
      <c r="A42" s="203"/>
      <c r="B42" s="201"/>
      <c r="C42" s="112" t="s">
        <v>34</v>
      </c>
      <c r="D42" s="113">
        <v>31</v>
      </c>
      <c r="E42" s="108">
        <v>5116150.3273396604</v>
      </c>
      <c r="F42" s="109">
        <v>4602899.9804612333</v>
      </c>
      <c r="G42" s="109">
        <v>4385743.9898681138</v>
      </c>
      <c r="H42" s="109">
        <v>4489227.4145099074</v>
      </c>
      <c r="I42" s="109">
        <v>5670428.4734651688</v>
      </c>
      <c r="J42" s="109">
        <v>7771470.6067053946</v>
      </c>
      <c r="K42" s="109">
        <v>8592171.3341913205</v>
      </c>
      <c r="L42" s="109">
        <v>2628591.5250625736</v>
      </c>
      <c r="M42" s="109">
        <v>3041055.2175540393</v>
      </c>
      <c r="N42" s="109">
        <v>3272766.5902719088</v>
      </c>
      <c r="O42" s="109">
        <v>3497538.3652002104</v>
      </c>
      <c r="P42" s="109">
        <v>3610963.3329795795</v>
      </c>
      <c r="Q42" s="109">
        <v>3494293.8437509029</v>
      </c>
      <c r="R42" s="109">
        <v>3341138.2884613727</v>
      </c>
      <c r="S42" s="109">
        <v>3319108.0214348044</v>
      </c>
      <c r="T42" s="109">
        <v>3283519.9379492756</v>
      </c>
      <c r="U42" s="109">
        <v>3209623.0621982641</v>
      </c>
      <c r="V42" s="109">
        <v>4368043.4370002355</v>
      </c>
      <c r="W42" s="109">
        <v>5227017.0065307468</v>
      </c>
      <c r="X42" s="109">
        <v>5713333.8014858486</v>
      </c>
      <c r="Y42" s="109">
        <v>5271686.9008073993</v>
      </c>
      <c r="Z42" s="109">
        <v>4301057.4774689404</v>
      </c>
      <c r="AA42" s="109">
        <v>2979770.216029732</v>
      </c>
      <c r="AB42" s="142">
        <v>1911992.8573840652</v>
      </c>
      <c r="AC42" s="152">
        <v>103099592.0081107</v>
      </c>
      <c r="AD42" s="152"/>
    </row>
    <row r="43" spans="1:33" ht="14" x14ac:dyDescent="0.25">
      <c r="A43" s="205">
        <v>46997</v>
      </c>
      <c r="B43" s="207">
        <v>104711872.02128464</v>
      </c>
      <c r="C43" s="94" t="s">
        <v>35</v>
      </c>
      <c r="D43" s="95">
        <v>21</v>
      </c>
      <c r="E43" s="148">
        <v>169080.618023294</v>
      </c>
      <c r="F43" s="149">
        <v>153447.01402718393</v>
      </c>
      <c r="G43" s="149">
        <v>147019.29487289384</v>
      </c>
      <c r="H43" s="149">
        <v>153536.86152346959</v>
      </c>
      <c r="I43" s="149">
        <v>203557.6770864987</v>
      </c>
      <c r="J43" s="149">
        <v>294279.66226850322</v>
      </c>
      <c r="K43" s="149">
        <v>320860.28463230882</v>
      </c>
      <c r="L43" s="149">
        <v>97441.674966940976</v>
      </c>
      <c r="M43" s="149">
        <v>108387.80434237598</v>
      </c>
      <c r="N43" s="149">
        <v>113109.39557493568</v>
      </c>
      <c r="O43" s="149">
        <v>119936.85846210469</v>
      </c>
      <c r="P43" s="149">
        <v>123565.77358864661</v>
      </c>
      <c r="Q43" s="149">
        <v>119044.53076926847</v>
      </c>
      <c r="R43" s="149">
        <v>114889.25376301866</v>
      </c>
      <c r="S43" s="149">
        <v>117711.02814450487</v>
      </c>
      <c r="T43" s="149">
        <v>118097.46791539104</v>
      </c>
      <c r="U43" s="149">
        <v>116118.80537346496</v>
      </c>
      <c r="V43" s="149">
        <v>169976.50542100897</v>
      </c>
      <c r="W43" s="149">
        <v>200664.61903016351</v>
      </c>
      <c r="X43" s="149">
        <v>204975.97300728597</v>
      </c>
      <c r="Y43" s="149">
        <v>187551.07733030626</v>
      </c>
      <c r="Z43" s="149">
        <v>153115.81617560194</v>
      </c>
      <c r="AA43" s="149">
        <v>107897.0324527984</v>
      </c>
      <c r="AB43" s="150">
        <v>70183.753443202993</v>
      </c>
      <c r="AC43" s="151">
        <v>77373424.426098615</v>
      </c>
      <c r="AF43" s="1" t="s">
        <v>1</v>
      </c>
      <c r="AG43" s="1">
        <v>9</v>
      </c>
    </row>
    <row r="44" spans="1:33" ht="14" x14ac:dyDescent="0.25">
      <c r="A44" s="202"/>
      <c r="B44" s="200"/>
      <c r="C44" s="100" t="s">
        <v>36</v>
      </c>
      <c r="D44" s="101">
        <v>5</v>
      </c>
      <c r="E44" s="145">
        <v>182289.32345623596</v>
      </c>
      <c r="F44" s="146">
        <v>164107.27432762799</v>
      </c>
      <c r="G44" s="146">
        <v>154548.77567375384</v>
      </c>
      <c r="H44" s="146">
        <v>154834.83309507134</v>
      </c>
      <c r="I44" s="146">
        <v>174536.96249350253</v>
      </c>
      <c r="J44" s="146">
        <v>199957.31584226916</v>
      </c>
      <c r="K44" s="146">
        <v>251486.27674732907</v>
      </c>
      <c r="L44" s="146">
        <v>80650.584223560858</v>
      </c>
      <c r="M44" s="146">
        <v>100262.27398533662</v>
      </c>
      <c r="N44" s="146">
        <v>110676.52125433648</v>
      </c>
      <c r="O44" s="146">
        <v>117903.63791927155</v>
      </c>
      <c r="P44" s="146">
        <v>120269.14639119784</v>
      </c>
      <c r="Q44" s="146">
        <v>116273.37859361607</v>
      </c>
      <c r="R44" s="146">
        <v>106890.63590367709</v>
      </c>
      <c r="S44" s="146">
        <v>97930.335733476546</v>
      </c>
      <c r="T44" s="146">
        <v>92811.465017642302</v>
      </c>
      <c r="U44" s="146">
        <v>90639.343578402331</v>
      </c>
      <c r="V44" s="146">
        <v>141634.07231466367</v>
      </c>
      <c r="W44" s="146">
        <v>172629.28892396193</v>
      </c>
      <c r="X44" s="146">
        <v>175359.39221573703</v>
      </c>
      <c r="Y44" s="146">
        <v>162267.00665085722</v>
      </c>
      <c r="Z44" s="146">
        <v>135653.07179965966</v>
      </c>
      <c r="AA44" s="146">
        <v>103079.880534753</v>
      </c>
      <c r="AB44" s="147">
        <v>71907.944246111394</v>
      </c>
      <c r="AC44" s="152">
        <v>16392993.70461026</v>
      </c>
      <c r="AF44" s="1" t="s">
        <v>3</v>
      </c>
      <c r="AG44" s="1">
        <v>9</v>
      </c>
    </row>
    <row r="45" spans="1:33" ht="14" x14ac:dyDescent="0.25">
      <c r="A45" s="202"/>
      <c r="B45" s="200"/>
      <c r="C45" s="106" t="s">
        <v>37</v>
      </c>
      <c r="D45" s="107">
        <v>4</v>
      </c>
      <c r="E45" s="174">
        <v>180114.66872261398</v>
      </c>
      <c r="F45" s="143">
        <v>159164.02228959039</v>
      </c>
      <c r="G45" s="143">
        <v>149177.87892684454</v>
      </c>
      <c r="H45" s="143">
        <v>144465.90849450929</v>
      </c>
      <c r="I45" s="143">
        <v>148088.26398481903</v>
      </c>
      <c r="J45" s="143">
        <v>151390.74744221129</v>
      </c>
      <c r="K45" s="143">
        <v>180213.5118725716</v>
      </c>
      <c r="L45" s="143">
        <v>42234.17381601462</v>
      </c>
      <c r="M45" s="143">
        <v>62322.984479515981</v>
      </c>
      <c r="N45" s="143">
        <v>76684.500090154907</v>
      </c>
      <c r="O45" s="143">
        <v>84087.083329816203</v>
      </c>
      <c r="P45" s="143">
        <v>88562.328097036952</v>
      </c>
      <c r="Q45" s="143">
        <v>88127.798253920671</v>
      </c>
      <c r="R45" s="143">
        <v>83353.062870886613</v>
      </c>
      <c r="S45" s="143">
        <v>76074.913454567111</v>
      </c>
      <c r="T45" s="143">
        <v>71201.622618741225</v>
      </c>
      <c r="U45" s="143">
        <v>69203.982502354862</v>
      </c>
      <c r="V45" s="143">
        <v>118558.21374050909</v>
      </c>
      <c r="W45" s="143">
        <v>158704.78408102287</v>
      </c>
      <c r="X45" s="143">
        <v>171912.4051882682</v>
      </c>
      <c r="Y45" s="143">
        <v>160593.37965723057</v>
      </c>
      <c r="Z45" s="143">
        <v>130194.59528004393</v>
      </c>
      <c r="AA45" s="143">
        <v>87653.621035310935</v>
      </c>
      <c r="AB45" s="144">
        <v>54279.022415394087</v>
      </c>
      <c r="AC45" s="153">
        <v>10945453.890575791</v>
      </c>
      <c r="AF45" s="1" t="s">
        <v>2</v>
      </c>
      <c r="AG45" s="1">
        <v>9</v>
      </c>
    </row>
    <row r="46" spans="1:33" ht="14.5" thickBot="1" x14ac:dyDescent="0.3">
      <c r="A46" s="203"/>
      <c r="B46" s="201"/>
      <c r="C46" s="112" t="s">
        <v>34</v>
      </c>
      <c r="D46" s="113">
        <v>30</v>
      </c>
      <c r="E46" s="108">
        <v>5182598.2706608092</v>
      </c>
      <c r="F46" s="109">
        <v>4679579.7553673647</v>
      </c>
      <c r="G46" s="109">
        <v>4456860.5864069182</v>
      </c>
      <c r="H46" s="109">
        <v>4576311.8914462551</v>
      </c>
      <c r="I46" s="109">
        <v>5739749.0872232616</v>
      </c>
      <c r="J46" s="109">
        <v>7785222.4766187584</v>
      </c>
      <c r="K46" s="109">
        <v>8716351.4085054155</v>
      </c>
      <c r="L46" s="109">
        <v>2618464.7906876234</v>
      </c>
      <c r="M46" s="109">
        <v>3026747.1990346424</v>
      </c>
      <c r="N46" s="109">
        <v>3235417.9137059515</v>
      </c>
      <c r="O46" s="109">
        <v>3444540.5506198211</v>
      </c>
      <c r="P46" s="109">
        <v>3550476.2897057156</v>
      </c>
      <c r="Q46" s="109">
        <v>3433813.2321384009</v>
      </c>
      <c r="R46" s="109">
        <v>3280539.7600253238</v>
      </c>
      <c r="S46" s="109">
        <v>3265882.9235202535</v>
      </c>
      <c r="T46" s="109">
        <v>3228910.6417863881</v>
      </c>
      <c r="U46" s="109">
        <v>3168507.5607441952</v>
      </c>
      <c r="V46" s="109">
        <v>4751909.8303765431</v>
      </c>
      <c r="W46" s="109">
        <v>5711922.5805773344</v>
      </c>
      <c r="X46" s="109">
        <v>5868942.0149847632</v>
      </c>
      <c r="Y46" s="109">
        <v>5392281.17581964</v>
      </c>
      <c r="Z46" s="109">
        <v>4414475.8798061144</v>
      </c>
      <c r="AA46" s="109">
        <v>3131851.5683237752</v>
      </c>
      <c r="AB46" s="142">
        <v>2050514.6331993961</v>
      </c>
      <c r="AC46" s="152">
        <v>104711872.02128467</v>
      </c>
      <c r="AD46" s="152"/>
    </row>
    <row r="47" spans="1:33" ht="14" x14ac:dyDescent="0.25">
      <c r="A47" s="205">
        <v>47027</v>
      </c>
      <c r="B47" s="207">
        <v>107265916.21579389</v>
      </c>
      <c r="C47" s="94" t="s">
        <v>35</v>
      </c>
      <c r="D47" s="95">
        <v>21</v>
      </c>
      <c r="E47" s="148">
        <v>169072.29688469402</v>
      </c>
      <c r="F47" s="149">
        <v>153555.98996023781</v>
      </c>
      <c r="G47" s="149">
        <v>147105.15281139448</v>
      </c>
      <c r="H47" s="149">
        <v>152511.02848470616</v>
      </c>
      <c r="I47" s="149">
        <v>200580.82445634864</v>
      </c>
      <c r="J47" s="149">
        <v>286788.74012430781</v>
      </c>
      <c r="K47" s="149">
        <v>321200.16883552307</v>
      </c>
      <c r="L47" s="149">
        <v>97777.255285415667</v>
      </c>
      <c r="M47" s="149">
        <v>108840.77073696841</v>
      </c>
      <c r="N47" s="149">
        <v>113808.71425867673</v>
      </c>
      <c r="O47" s="149">
        <v>120295.0531248788</v>
      </c>
      <c r="P47" s="149">
        <v>125275.45424384858</v>
      </c>
      <c r="Q47" s="149">
        <v>120270.01834969682</v>
      </c>
      <c r="R47" s="149">
        <v>115624.9404930522</v>
      </c>
      <c r="S47" s="149">
        <v>118227.14817684886</v>
      </c>
      <c r="T47" s="149">
        <v>119596.91086037552</v>
      </c>
      <c r="U47" s="149">
        <v>118880.69365918585</v>
      </c>
      <c r="V47" s="149">
        <v>180637.88540978383</v>
      </c>
      <c r="W47" s="149">
        <v>203833.225441802</v>
      </c>
      <c r="X47" s="149">
        <v>202892.63049430726</v>
      </c>
      <c r="Y47" s="149">
        <v>186667.54593552102</v>
      </c>
      <c r="Z47" s="149">
        <v>153834.50355588808</v>
      </c>
      <c r="AA47" s="149">
        <v>108575.3162958639</v>
      </c>
      <c r="AB47" s="150">
        <v>72254.464969158827</v>
      </c>
      <c r="AC47" s="151">
        <v>77660241.389818177</v>
      </c>
      <c r="AF47" s="1" t="s">
        <v>1</v>
      </c>
      <c r="AG47" s="1">
        <v>10</v>
      </c>
    </row>
    <row r="48" spans="1:33" ht="14" x14ac:dyDescent="0.25">
      <c r="A48" s="202"/>
      <c r="B48" s="200"/>
      <c r="C48" s="100" t="s">
        <v>36</v>
      </c>
      <c r="D48" s="101">
        <v>4</v>
      </c>
      <c r="E48" s="145">
        <v>185402.14510043646</v>
      </c>
      <c r="F48" s="146">
        <v>166615.11556398126</v>
      </c>
      <c r="G48" s="146">
        <v>157335.81350107343</v>
      </c>
      <c r="H48" s="146">
        <v>157534.46690078633</v>
      </c>
      <c r="I48" s="146">
        <v>176644.61748506271</v>
      </c>
      <c r="J48" s="146">
        <v>200413.34279709824</v>
      </c>
      <c r="K48" s="146">
        <v>253404.74519081425</v>
      </c>
      <c r="L48" s="146">
        <v>80538.518817945034</v>
      </c>
      <c r="M48" s="146">
        <v>99744.310938796392</v>
      </c>
      <c r="N48" s="146">
        <v>110582.69157734905</v>
      </c>
      <c r="O48" s="146">
        <v>117395.31136938388</v>
      </c>
      <c r="P48" s="146">
        <v>120196.26657337569</v>
      </c>
      <c r="Q48" s="146">
        <v>117029.96537565294</v>
      </c>
      <c r="R48" s="146">
        <v>108172.71344560198</v>
      </c>
      <c r="S48" s="146">
        <v>99791.413111896676</v>
      </c>
      <c r="T48" s="146">
        <v>94911.72674773309</v>
      </c>
      <c r="U48" s="146">
        <v>92317.594908028608</v>
      </c>
      <c r="V48" s="146">
        <v>151727.56080568075</v>
      </c>
      <c r="W48" s="146">
        <v>176768.07079541663</v>
      </c>
      <c r="X48" s="146">
        <v>175907.69228915186</v>
      </c>
      <c r="Y48" s="146">
        <v>162137.21463397029</v>
      </c>
      <c r="Z48" s="146">
        <v>136452.40328433499</v>
      </c>
      <c r="AA48" s="146">
        <v>103520.71792720068</v>
      </c>
      <c r="AB48" s="147">
        <v>74134.872761084174</v>
      </c>
      <c r="AC48" s="152">
        <v>13274717.167607423</v>
      </c>
      <c r="AF48" s="1" t="s">
        <v>3</v>
      </c>
      <c r="AG48" s="1">
        <v>10</v>
      </c>
    </row>
    <row r="49" spans="1:33" ht="14" x14ac:dyDescent="0.25">
      <c r="A49" s="202"/>
      <c r="B49" s="200"/>
      <c r="C49" s="106" t="s">
        <v>37</v>
      </c>
      <c r="D49" s="107">
        <v>6</v>
      </c>
      <c r="E49" s="174">
        <v>178183.47538396952</v>
      </c>
      <c r="F49" s="143">
        <v>159226.71860746597</v>
      </c>
      <c r="G49" s="143">
        <v>148962.10029278838</v>
      </c>
      <c r="H49" s="143">
        <v>143824.392338404</v>
      </c>
      <c r="I49" s="143">
        <v>147559.38989082363</v>
      </c>
      <c r="J49" s="143">
        <v>150662.93333486808</v>
      </c>
      <c r="K49" s="143">
        <v>177742.94018207103</v>
      </c>
      <c r="L49" s="143">
        <v>39363.220472071982</v>
      </c>
      <c r="M49" s="143">
        <v>59748.009711895102</v>
      </c>
      <c r="N49" s="143">
        <v>73098.937751978592</v>
      </c>
      <c r="O49" s="143">
        <v>82107.936277541579</v>
      </c>
      <c r="P49" s="143">
        <v>86615.643001671357</v>
      </c>
      <c r="Q49" s="143">
        <v>88028.529549384912</v>
      </c>
      <c r="R49" s="143">
        <v>84174.351087873758</v>
      </c>
      <c r="S49" s="143">
        <v>75900.319608256119</v>
      </c>
      <c r="T49" s="143">
        <v>71068.722612083657</v>
      </c>
      <c r="U49" s="143">
        <v>70430.074985340631</v>
      </c>
      <c r="V49" s="143">
        <v>128167.6079270862</v>
      </c>
      <c r="W49" s="143">
        <v>161229.23021271496</v>
      </c>
      <c r="X49" s="143">
        <v>167745.04536550058</v>
      </c>
      <c r="Y49" s="143">
        <v>155780.93123742452</v>
      </c>
      <c r="Z49" s="143">
        <v>127368.82355888025</v>
      </c>
      <c r="AA49" s="143">
        <v>88946.290738341369</v>
      </c>
      <c r="AB49" s="144">
        <v>55890.652266280129</v>
      </c>
      <c r="AC49" s="153">
        <v>16330957.658368301</v>
      </c>
      <c r="AF49" s="1" t="s">
        <v>2</v>
      </c>
      <c r="AG49" s="1">
        <v>10</v>
      </c>
    </row>
    <row r="50" spans="1:33" ht="14.5" thickBot="1" x14ac:dyDescent="0.3">
      <c r="A50" s="203"/>
      <c r="B50" s="201"/>
      <c r="C50" s="112" t="s">
        <v>34</v>
      </c>
      <c r="D50" s="113">
        <v>31</v>
      </c>
      <c r="E50" s="108">
        <v>5361227.6672841376</v>
      </c>
      <c r="F50" s="109">
        <v>4846496.5630657151</v>
      </c>
      <c r="G50" s="109">
        <v>4612324.0648003081</v>
      </c>
      <c r="H50" s="109">
        <v>4695815.8198123984</v>
      </c>
      <c r="I50" s="109">
        <v>5804132.1228685137</v>
      </c>
      <c r="J50" s="109">
        <v>7728194.5138080651</v>
      </c>
      <c r="K50" s="109">
        <v>8825280.1674016677</v>
      </c>
      <c r="L50" s="109">
        <v>2611655.7590979412</v>
      </c>
      <c r="M50" s="109">
        <v>3043121.4875028925</v>
      </c>
      <c r="N50" s="109">
        <v>3270907.392253479</v>
      </c>
      <c r="O50" s="109">
        <v>3488424.9787652395</v>
      </c>
      <c r="P50" s="109">
        <v>3631263.4634243511</v>
      </c>
      <c r="Q50" s="109">
        <v>3521961.4241425544</v>
      </c>
      <c r="R50" s="109">
        <v>3365860.710663747</v>
      </c>
      <c r="S50" s="109">
        <v>3337337.6818109499</v>
      </c>
      <c r="T50" s="109">
        <v>3317594.3707313202</v>
      </c>
      <c r="U50" s="109">
        <v>3288345.3963870611</v>
      </c>
      <c r="V50" s="109">
        <v>5169311.4843907002</v>
      </c>
      <c r="W50" s="109">
        <v>5954945.398735798</v>
      </c>
      <c r="X50" s="109">
        <v>5970846.2817300642</v>
      </c>
      <c r="Y50" s="109">
        <v>5503252.9106063703</v>
      </c>
      <c r="Z50" s="109">
        <v>4540547.1291642711</v>
      </c>
      <c r="AA50" s="109">
        <v>3227842.2583519928</v>
      </c>
      <c r="AB50" s="142">
        <v>2149227.1689943527</v>
      </c>
      <c r="AC50" s="152">
        <v>107265916.21579391</v>
      </c>
      <c r="AD50" s="152"/>
    </row>
    <row r="51" spans="1:33" ht="14" x14ac:dyDescent="0.25">
      <c r="A51" s="205">
        <v>47058</v>
      </c>
      <c r="B51" s="207">
        <v>106978388.25174311</v>
      </c>
      <c r="C51" s="94" t="s">
        <v>35</v>
      </c>
      <c r="D51" s="95">
        <v>20</v>
      </c>
      <c r="E51" s="148">
        <v>176999.15585680393</v>
      </c>
      <c r="F51" s="149">
        <v>160599.42892348705</v>
      </c>
      <c r="G51" s="149">
        <v>154552.33889387024</v>
      </c>
      <c r="H51" s="149">
        <v>160521.51297139484</v>
      </c>
      <c r="I51" s="149">
        <v>207340.73676225916</v>
      </c>
      <c r="J51" s="149">
        <v>289724.87631728564</v>
      </c>
      <c r="K51" s="149">
        <v>331354.96112098329</v>
      </c>
      <c r="L51" s="149">
        <v>100563.49719181311</v>
      </c>
      <c r="M51" s="149">
        <v>111415.25654800673</v>
      </c>
      <c r="N51" s="149">
        <v>115768.87314338319</v>
      </c>
      <c r="O51" s="149">
        <v>121482.45326657531</v>
      </c>
      <c r="P51" s="149">
        <v>125706.17671866465</v>
      </c>
      <c r="Q51" s="149">
        <v>121543.26081187902</v>
      </c>
      <c r="R51" s="149">
        <v>117514.93802492738</v>
      </c>
      <c r="S51" s="149">
        <v>120294.25018068629</v>
      </c>
      <c r="T51" s="149">
        <v>121072.44724569868</v>
      </c>
      <c r="U51" s="149">
        <v>120459.46828202617</v>
      </c>
      <c r="V51" s="149">
        <v>191471.3312654621</v>
      </c>
      <c r="W51" s="149">
        <v>213010.86411699138</v>
      </c>
      <c r="X51" s="149">
        <v>211224.42371154527</v>
      </c>
      <c r="Y51" s="149">
        <v>194105.24910239351</v>
      </c>
      <c r="Z51" s="149">
        <v>161370.47040055515</v>
      </c>
      <c r="AA51" s="149">
        <v>116034.91749518385</v>
      </c>
      <c r="AB51" s="150">
        <v>78055.431148216754</v>
      </c>
      <c r="AC51" s="151">
        <v>76443726.390001848</v>
      </c>
      <c r="AF51" s="1" t="s">
        <v>1</v>
      </c>
      <c r="AG51" s="1">
        <v>11</v>
      </c>
    </row>
    <row r="52" spans="1:33" ht="14" x14ac:dyDescent="0.25">
      <c r="A52" s="202"/>
      <c r="B52" s="200"/>
      <c r="C52" s="100" t="s">
        <v>36</v>
      </c>
      <c r="D52" s="101">
        <v>4</v>
      </c>
      <c r="E52" s="145">
        <v>192764.59165803401</v>
      </c>
      <c r="F52" s="146">
        <v>171644.96653315236</v>
      </c>
      <c r="G52" s="146">
        <v>160628.80188425086</v>
      </c>
      <c r="H52" s="146">
        <v>161111.8757761484</v>
      </c>
      <c r="I52" s="146">
        <v>181506.57410800751</v>
      </c>
      <c r="J52" s="146">
        <v>208163.71751159348</v>
      </c>
      <c r="K52" s="146">
        <v>257884.38165696827</v>
      </c>
      <c r="L52" s="146">
        <v>79904.767826256648</v>
      </c>
      <c r="M52" s="146">
        <v>98942.828299101995</v>
      </c>
      <c r="N52" s="146">
        <v>109744.60242129784</v>
      </c>
      <c r="O52" s="146">
        <v>117079.00768316429</v>
      </c>
      <c r="P52" s="146">
        <v>119890.75583721772</v>
      </c>
      <c r="Q52" s="146">
        <v>117248.03625272952</v>
      </c>
      <c r="R52" s="146">
        <v>109016.0907843536</v>
      </c>
      <c r="S52" s="146">
        <v>101377.21320732505</v>
      </c>
      <c r="T52" s="146">
        <v>97739.015431740962</v>
      </c>
      <c r="U52" s="146">
        <v>96019.778484183858</v>
      </c>
      <c r="V52" s="146">
        <v>161989.65847834616</v>
      </c>
      <c r="W52" s="146">
        <v>185110.0965555766</v>
      </c>
      <c r="X52" s="146">
        <v>183527.04033951677</v>
      </c>
      <c r="Y52" s="146">
        <v>168580.50942023384</v>
      </c>
      <c r="Z52" s="146">
        <v>143276.46614593483</v>
      </c>
      <c r="AA52" s="146">
        <v>109482.08950123553</v>
      </c>
      <c r="AB52" s="147">
        <v>78039.828917963343</v>
      </c>
      <c r="AC52" s="152">
        <v>13642690.778857335</v>
      </c>
      <c r="AF52" s="1" t="s">
        <v>3</v>
      </c>
      <c r="AG52" s="1">
        <v>11</v>
      </c>
    </row>
    <row r="53" spans="1:33" ht="14" x14ac:dyDescent="0.25">
      <c r="A53" s="202"/>
      <c r="B53" s="200"/>
      <c r="C53" s="106" t="s">
        <v>37</v>
      </c>
      <c r="D53" s="107">
        <v>6</v>
      </c>
      <c r="E53" s="174">
        <v>179178.288530069</v>
      </c>
      <c r="F53" s="143">
        <v>159141.31066049854</v>
      </c>
      <c r="G53" s="143">
        <v>147942.47543028119</v>
      </c>
      <c r="H53" s="143">
        <v>143719.32713971092</v>
      </c>
      <c r="I53" s="143">
        <v>148610.15711589454</v>
      </c>
      <c r="J53" s="143">
        <v>153516.56095859155</v>
      </c>
      <c r="K53" s="143">
        <v>183677.63828411448</v>
      </c>
      <c r="L53" s="143">
        <v>40619.251856519229</v>
      </c>
      <c r="M53" s="143">
        <v>61070.583730667342</v>
      </c>
      <c r="N53" s="143">
        <v>76139.960330175061</v>
      </c>
      <c r="O53" s="143">
        <v>85274.095543471529</v>
      </c>
      <c r="P53" s="143">
        <v>90121.721441495596</v>
      </c>
      <c r="Q53" s="143">
        <v>90702.891510596193</v>
      </c>
      <c r="R53" s="143">
        <v>86684.217362367039</v>
      </c>
      <c r="S53" s="143">
        <v>79291.865117535956</v>
      </c>
      <c r="T53" s="143">
        <v>74959.668906080304</v>
      </c>
      <c r="U53" s="143">
        <v>74471.940262479315</v>
      </c>
      <c r="V53" s="143">
        <v>139641.26584577365</v>
      </c>
      <c r="W53" s="143">
        <v>170342.01103687033</v>
      </c>
      <c r="X53" s="143">
        <v>175387.2047521082</v>
      </c>
      <c r="Y53" s="143">
        <v>161670.27001762614</v>
      </c>
      <c r="Z53" s="143">
        <v>133661.23838001283</v>
      </c>
      <c r="AA53" s="143">
        <v>95784.98078713291</v>
      </c>
      <c r="AB53" s="144">
        <v>63719.58881391873</v>
      </c>
      <c r="AC53" s="153">
        <v>16891971.082883943</v>
      </c>
      <c r="AF53" s="1" t="s">
        <v>2</v>
      </c>
      <c r="AG53" s="1">
        <v>11</v>
      </c>
    </row>
    <row r="54" spans="1:33" ht="14.5" thickBot="1" x14ac:dyDescent="0.3">
      <c r="A54" s="203"/>
      <c r="B54" s="201"/>
      <c r="C54" s="112" t="s">
        <v>34</v>
      </c>
      <c r="D54" s="113">
        <v>30</v>
      </c>
      <c r="E54" s="108">
        <v>5386111.21494863</v>
      </c>
      <c r="F54" s="109">
        <v>4853416.3085653419</v>
      </c>
      <c r="G54" s="109">
        <v>4621216.8379960954</v>
      </c>
      <c r="H54" s="109">
        <v>4717193.7253707554</v>
      </c>
      <c r="I54" s="109">
        <v>5764501.9743725806</v>
      </c>
      <c r="J54" s="109">
        <v>7548251.7621436361</v>
      </c>
      <c r="K54" s="109">
        <v>8760702.5787522271</v>
      </c>
      <c r="L54" s="109">
        <v>2574604.5262804041</v>
      </c>
      <c r="M54" s="109">
        <v>2990499.9465405471</v>
      </c>
      <c r="N54" s="109">
        <v>3211195.6345339054</v>
      </c>
      <c r="O54" s="109">
        <v>3409609.6693249927</v>
      </c>
      <c r="P54" s="109">
        <v>3534416.8863711371</v>
      </c>
      <c r="Q54" s="109">
        <v>3444074.7103120754</v>
      </c>
      <c r="R54" s="109">
        <v>3306468.4278101642</v>
      </c>
      <c r="S54" s="109">
        <v>3287145.0471482417</v>
      </c>
      <c r="T54" s="109">
        <v>3262163.020077419</v>
      </c>
      <c r="U54" s="109">
        <v>3240100.1211521346</v>
      </c>
      <c r="V54" s="109">
        <v>5315232.8542972691</v>
      </c>
      <c r="W54" s="109">
        <v>6022709.7347833561</v>
      </c>
      <c r="X54" s="109">
        <v>6010919.8641016213</v>
      </c>
      <c r="Y54" s="109">
        <v>5526448.6398345623</v>
      </c>
      <c r="Z54" s="109">
        <v>4602482.7028749194</v>
      </c>
      <c r="AA54" s="109">
        <v>3333336.5926314164</v>
      </c>
      <c r="AB54" s="142">
        <v>2255585.4715197007</v>
      </c>
      <c r="AC54" s="152">
        <v>106978388.25174312</v>
      </c>
      <c r="AD54" s="152"/>
    </row>
    <row r="55" spans="1:33" ht="14" x14ac:dyDescent="0.25">
      <c r="A55" s="205">
        <v>47088</v>
      </c>
      <c r="B55" s="207">
        <v>157091767.78984299</v>
      </c>
      <c r="C55" s="94" t="s">
        <v>35</v>
      </c>
      <c r="D55" s="95">
        <v>19</v>
      </c>
      <c r="E55" s="148">
        <v>239699.08460247715</v>
      </c>
      <c r="F55" s="149">
        <v>219863.64801825571</v>
      </c>
      <c r="G55" s="149">
        <v>211152.52969789205</v>
      </c>
      <c r="H55" s="149">
        <v>213468.51861664717</v>
      </c>
      <c r="I55" s="149">
        <v>243628.64542188248</v>
      </c>
      <c r="J55" s="149">
        <v>290627.23331063759</v>
      </c>
      <c r="K55" s="149">
        <v>345638.18486893107</v>
      </c>
      <c r="L55" s="149">
        <v>176743.83708187766</v>
      </c>
      <c r="M55" s="149">
        <v>195340.48855960625</v>
      </c>
      <c r="N55" s="149">
        <v>203435.03720696445</v>
      </c>
      <c r="O55" s="149">
        <v>210427.56418585437</v>
      </c>
      <c r="P55" s="149">
        <v>216540.32636263699</v>
      </c>
      <c r="Q55" s="149">
        <v>215060.08070757106</v>
      </c>
      <c r="R55" s="149">
        <v>208367.37315152984</v>
      </c>
      <c r="S55" s="149">
        <v>207924.42386874103</v>
      </c>
      <c r="T55" s="149">
        <v>206169.07184100503</v>
      </c>
      <c r="U55" s="149">
        <v>203706.46338693</v>
      </c>
      <c r="V55" s="149">
        <v>233716.9082960505</v>
      </c>
      <c r="W55" s="149">
        <v>261828.00039141442</v>
      </c>
      <c r="X55" s="149">
        <v>262882.97074494878</v>
      </c>
      <c r="Y55" s="149">
        <v>249521.79199279309</v>
      </c>
      <c r="Z55" s="149">
        <v>222686.10358183424</v>
      </c>
      <c r="AA55" s="149">
        <v>179593.81396177705</v>
      </c>
      <c r="AB55" s="150">
        <v>140567.63819604184</v>
      </c>
      <c r="AC55" s="151">
        <v>101813205.02303171</v>
      </c>
      <c r="AF55" s="1" t="s">
        <v>1</v>
      </c>
      <c r="AG55" s="1">
        <v>12</v>
      </c>
    </row>
    <row r="56" spans="1:33" ht="14" x14ac:dyDescent="0.25">
      <c r="A56" s="202"/>
      <c r="B56" s="200"/>
      <c r="C56" s="100" t="s">
        <v>36</v>
      </c>
      <c r="D56" s="101">
        <v>5</v>
      </c>
      <c r="E56" s="145">
        <v>248707.89639506853</v>
      </c>
      <c r="F56" s="146">
        <v>226553.11024520287</v>
      </c>
      <c r="G56" s="146">
        <v>215239.52610446996</v>
      </c>
      <c r="H56" s="146">
        <v>213757.31388462003</v>
      </c>
      <c r="I56" s="146">
        <v>229833.30188949613</v>
      </c>
      <c r="J56" s="146">
        <v>248236.05188517499</v>
      </c>
      <c r="K56" s="146">
        <v>288470.10376437427</v>
      </c>
      <c r="L56" s="146">
        <v>149399.50596385088</v>
      </c>
      <c r="M56" s="146">
        <v>171634.59219478129</v>
      </c>
      <c r="N56" s="146">
        <v>184912.06187652709</v>
      </c>
      <c r="O56" s="146">
        <v>192316.22724078808</v>
      </c>
      <c r="P56" s="146">
        <v>195710.95670203809</v>
      </c>
      <c r="Q56" s="146">
        <v>193878.55773780285</v>
      </c>
      <c r="R56" s="146">
        <v>185997.63927579328</v>
      </c>
      <c r="S56" s="146">
        <v>178485.57913853595</v>
      </c>
      <c r="T56" s="146">
        <v>173986.51211113392</v>
      </c>
      <c r="U56" s="146">
        <v>171153.34410832613</v>
      </c>
      <c r="V56" s="146">
        <v>199478.73295086002</v>
      </c>
      <c r="W56" s="146">
        <v>228622.13663009368</v>
      </c>
      <c r="X56" s="146">
        <v>230990.52313154581</v>
      </c>
      <c r="Y56" s="146">
        <v>221653.49754667567</v>
      </c>
      <c r="Z56" s="146">
        <v>201187.8475183727</v>
      </c>
      <c r="AA56" s="146">
        <v>170787.53799267707</v>
      </c>
      <c r="AB56" s="147">
        <v>137318.05360565151</v>
      </c>
      <c r="AC56" s="152">
        <v>24291553.0494693</v>
      </c>
      <c r="AF56" s="1" t="s">
        <v>3</v>
      </c>
      <c r="AG56" s="1">
        <v>12</v>
      </c>
    </row>
    <row r="57" spans="1:33" ht="14" x14ac:dyDescent="0.25">
      <c r="A57" s="202"/>
      <c r="B57" s="200"/>
      <c r="C57" s="106" t="s">
        <v>37</v>
      </c>
      <c r="D57" s="107">
        <v>7</v>
      </c>
      <c r="E57" s="174">
        <v>254726.58095149579</v>
      </c>
      <c r="F57" s="143">
        <v>230649.73295213742</v>
      </c>
      <c r="G57" s="143">
        <v>215917.81528502618</v>
      </c>
      <c r="H57" s="143">
        <v>208423.77016610431</v>
      </c>
      <c r="I57" s="143">
        <v>210137.44120733434</v>
      </c>
      <c r="J57" s="143">
        <v>212446.60909649369</v>
      </c>
      <c r="K57" s="143">
        <v>233622.57273925489</v>
      </c>
      <c r="L57" s="143">
        <v>118708.16843648975</v>
      </c>
      <c r="M57" s="143">
        <v>140861.13086604531</v>
      </c>
      <c r="N57" s="143">
        <v>156120.18955307116</v>
      </c>
      <c r="O57" s="143">
        <v>160045.12503473327</v>
      </c>
      <c r="P57" s="143">
        <v>164760.00288838358</v>
      </c>
      <c r="Q57" s="143">
        <v>166586.86919818356</v>
      </c>
      <c r="R57" s="143">
        <v>163353.86262067675</v>
      </c>
      <c r="S57" s="143">
        <v>156521.81225892226</v>
      </c>
      <c r="T57" s="143">
        <v>151921.15409786531</v>
      </c>
      <c r="U57" s="143">
        <v>151890.60966174168</v>
      </c>
      <c r="V57" s="143">
        <v>181814.21701772508</v>
      </c>
      <c r="W57" s="143">
        <v>218112.69964708693</v>
      </c>
      <c r="X57" s="143">
        <v>224651.58471845489</v>
      </c>
      <c r="Y57" s="143">
        <v>214901.46104382566</v>
      </c>
      <c r="Z57" s="143">
        <v>193445.09481224313</v>
      </c>
      <c r="AA57" s="143">
        <v>162475.23178344651</v>
      </c>
      <c r="AB57" s="144">
        <v>134621.937869257</v>
      </c>
      <c r="AC57" s="153">
        <v>30987009.717342004</v>
      </c>
      <c r="AF57" s="1" t="s">
        <v>2</v>
      </c>
      <c r="AG57" s="1">
        <v>12</v>
      </c>
    </row>
    <row r="58" spans="1:33" ht="14.5" thickBot="1" x14ac:dyDescent="0.3">
      <c r="A58" s="203"/>
      <c r="B58" s="201"/>
      <c r="C58" s="112" t="s">
        <v>34</v>
      </c>
      <c r="D58" s="113">
        <v>31</v>
      </c>
      <c r="E58" s="175">
        <v>7580908.1560828788</v>
      </c>
      <c r="F58" s="176">
        <v>6924722.9942378346</v>
      </c>
      <c r="G58" s="176">
        <v>6599520.4017774826</v>
      </c>
      <c r="H58" s="176">
        <v>6583654.8143021259</v>
      </c>
      <c r="I58" s="176">
        <v>7249072.860914588</v>
      </c>
      <c r="J58" s="176">
        <v>8250223.9560034452</v>
      </c>
      <c r="K58" s="176">
        <v>9644834.0405063462</v>
      </c>
      <c r="L58" s="176">
        <v>4936087.6134303585</v>
      </c>
      <c r="M58" s="176">
        <v>5555670.1596687417</v>
      </c>
      <c r="N58" s="176">
        <v>5882667.3431864586</v>
      </c>
      <c r="O58" s="176">
        <v>6080020.7309783064</v>
      </c>
      <c r="P58" s="176">
        <v>6246141.0046189781</v>
      </c>
      <c r="Q58" s="176">
        <v>6221642.4065201487</v>
      </c>
      <c r="R58" s="176">
        <v>6032445.3246027706</v>
      </c>
      <c r="S58" s="176">
        <v>5938644.6350112148</v>
      </c>
      <c r="T58" s="176">
        <v>5850593.0042198226</v>
      </c>
      <c r="U58" s="176">
        <v>5789423.7925254926</v>
      </c>
      <c r="V58" s="176">
        <v>6710714.4415033357</v>
      </c>
      <c r="W58" s="176">
        <v>7644631.5881169513</v>
      </c>
      <c r="X58" s="176">
        <v>7722290.1528409403</v>
      </c>
      <c r="Y58" s="176">
        <v>7353491.7629032265</v>
      </c>
      <c r="Z58" s="176">
        <v>6591090.869332416</v>
      </c>
      <c r="AA58" s="176">
        <v>5403546.7777212746</v>
      </c>
      <c r="AB58" s="177">
        <v>4299728.958837851</v>
      </c>
      <c r="AC58" s="178">
        <v>157091767.78984302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F432-3D2D-4B62-B2FB-4031784AAF3F}">
  <sheetPr>
    <tabColor theme="3" tint="0.39997558519241921"/>
    <pageSetUpPr fitToPage="1"/>
  </sheetPr>
  <dimension ref="A1:AG111"/>
  <sheetViews>
    <sheetView showGridLines="0" zoomScale="90" workbookViewId="0">
      <pane xSplit="4" ySplit="10" topLeftCell="E15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2.7265625" style="1" bestFit="1" customWidth="1"/>
    <col min="6" max="7" width="11.54296875" style="1" bestFit="1" customWidth="1"/>
    <col min="8" max="8" width="8.7265625" style="1" bestFit="1" customWidth="1"/>
    <col min="9" max="9" width="11.54296875" style="1" bestFit="1" customWidth="1"/>
    <col min="10" max="11" width="14.453125" style="1" bestFit="1" customWidth="1"/>
    <col min="12" max="13" width="11.54296875" style="1" bestFit="1" customWidth="1"/>
    <col min="14" max="21" width="12.7265625" style="1" bestFit="1" customWidth="1"/>
    <col min="22" max="23" width="14.453125" style="1" bestFit="1" customWidth="1"/>
    <col min="24" max="24" width="15.54296875" style="1" bestFit="1" customWidth="1"/>
    <col min="25" max="25" width="14.453125" style="1" bestFit="1" customWidth="1"/>
    <col min="26" max="26" width="15.81640625" style="1" customWidth="1"/>
    <col min="27" max="28" width="14.453125" style="1" bestFit="1" customWidth="1"/>
    <col min="29" max="29" width="17.7265625" style="1" customWidth="1"/>
    <col min="30" max="30" width="22.4531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6"/>
      <c r="E2" s="206"/>
      <c r="F2" s="81"/>
    </row>
    <row r="3" spans="1:33" ht="15.5" x14ac:dyDescent="0.25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6"/>
      <c r="D9" s="196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2" t="e">
        <f>+DATE(#REF!,1,1)</f>
        <v>#REF!</v>
      </c>
      <c r="B11" s="200">
        <f>+'Formato Resumen 36'!E15</f>
        <v>40798000.311451659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2"/>
      <c r="B12" s="20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2"/>
      <c r="B13" s="20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3"/>
      <c r="B14" s="20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2" t="e">
        <f>+DATE(#REF!,1+1,1)</f>
        <v>#REF!</v>
      </c>
      <c r="B15" s="200">
        <f>+'Formato Resumen 36'!E16</f>
        <v>37718429.291762009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5" t="e">
        <f>+DATE(#REF!,3,1)</f>
        <v>#REF!</v>
      </c>
      <c r="B19" s="200">
        <f>+'Formato Resumen 36'!E17</f>
        <v>39688481.348093748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5" t="e">
        <f>+DATE(#REF!,4,1)</f>
        <v>#REF!</v>
      </c>
      <c r="B23" s="200">
        <f>+'Formato Resumen 36'!E18</f>
        <v>39798795.226615712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5" t="e">
        <f>+DATE(#REF!,5,1)</f>
        <v>#REF!</v>
      </c>
      <c r="B27" s="200">
        <f>+'Formato Resumen 36'!E19</f>
        <v>40715076.478301048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5" t="e">
        <f>+DATE(#REF!,6,1)</f>
        <v>#REF!</v>
      </c>
      <c r="B31" s="200">
        <f>+'Formato Resumen 36'!E20</f>
        <v>40977796.203423694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5" t="e">
        <f>+DATE(#REF!,7,1)</f>
        <v>#REF!</v>
      </c>
      <c r="B35" s="200">
        <f>+'Formato Resumen 36'!E21</f>
        <v>38540176.501241453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5" t="e">
        <f>+DATE(#REF!,8,1)</f>
        <v>#REF!</v>
      </c>
      <c r="B39" s="200">
        <f>+'Formato Resumen 36'!E22</f>
        <v>39858477.881190419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5" t="e">
        <f>+DATE(#REF!,9,1)</f>
        <v>#REF!</v>
      </c>
      <c r="B43" s="200">
        <f>+'Formato Resumen 36'!E23</f>
        <v>37787907.726149455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5" t="e">
        <f>+DATE(#REF!,10,1)</f>
        <v>#REF!</v>
      </c>
      <c r="B47" s="200">
        <f>+'Formato Resumen 36'!E24</f>
        <v>40361705.342237003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5" t="e">
        <f>+DATE(#REF!,11,1)</f>
        <v>#REF!</v>
      </c>
      <c r="B51" s="200">
        <f>+'Formato Resumen 36'!E25</f>
        <v>40768832.8081268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5" t="e">
        <f>+DATE(#REF!,12,1)</f>
        <v>#REF!</v>
      </c>
      <c r="B55" s="200">
        <f>+'Formato Resumen 36'!E26</f>
        <v>40109673.710848987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4" x14ac:dyDescent="0.25">
      <c r="A65" s="194"/>
      <c r="B65" s="194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4" x14ac:dyDescent="0.25">
      <c r="A66" s="194"/>
      <c r="B66" s="194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4.5" thickBot="1" x14ac:dyDescent="0.3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4" x14ac:dyDescent="0.25">
      <c r="A69" s="194"/>
      <c r="B69" s="194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4" x14ac:dyDescent="0.25">
      <c r="A70" s="194"/>
      <c r="B70" s="194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4.5" thickBot="1" x14ac:dyDescent="0.3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4" x14ac:dyDescent="0.25">
      <c r="A73" s="194"/>
      <c r="B73" s="194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4" x14ac:dyDescent="0.25">
      <c r="A74" s="194"/>
      <c r="B74" s="194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4.5" thickBot="1" x14ac:dyDescent="0.3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4" x14ac:dyDescent="0.25">
      <c r="A77" s="194"/>
      <c r="B77" s="194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4" x14ac:dyDescent="0.25">
      <c r="A78" s="194"/>
      <c r="B78" s="194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4.5" thickBot="1" x14ac:dyDescent="0.3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4" x14ac:dyDescent="0.25">
      <c r="A81" s="194"/>
      <c r="B81" s="194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4" x14ac:dyDescent="0.25">
      <c r="A82" s="194"/>
      <c r="B82" s="194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4.5" thickBot="1" x14ac:dyDescent="0.3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4" x14ac:dyDescent="0.25">
      <c r="A85" s="194"/>
      <c r="B85" s="194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4" x14ac:dyDescent="0.25">
      <c r="A86" s="194"/>
      <c r="B86" s="194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4.5" thickBot="1" x14ac:dyDescent="0.3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4" x14ac:dyDescent="0.25">
      <c r="A89" s="194"/>
      <c r="B89" s="194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4" x14ac:dyDescent="0.25">
      <c r="A90" s="194"/>
      <c r="B90" s="194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4.5" thickBot="1" x14ac:dyDescent="0.3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4" x14ac:dyDescent="0.25">
      <c r="A93" s="194"/>
      <c r="B93" s="194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4" x14ac:dyDescent="0.25">
      <c r="A94" s="194"/>
      <c r="B94" s="194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4.5" thickBot="1" x14ac:dyDescent="0.3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4" x14ac:dyDescent="0.25">
      <c r="A97" s="194"/>
      <c r="B97" s="194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4" x14ac:dyDescent="0.25">
      <c r="A98" s="194"/>
      <c r="B98" s="194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4.5" thickBot="1" x14ac:dyDescent="0.3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4" x14ac:dyDescent="0.25">
      <c r="A101" s="194"/>
      <c r="B101" s="194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4" x14ac:dyDescent="0.25">
      <c r="A102" s="194"/>
      <c r="B102" s="194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4.5" thickBot="1" x14ac:dyDescent="0.3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4" x14ac:dyDescent="0.25">
      <c r="A105" s="194"/>
      <c r="B105" s="194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4" x14ac:dyDescent="0.25">
      <c r="A106" s="194"/>
      <c r="B106" s="194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4.5" thickBot="1" x14ac:dyDescent="0.3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4" x14ac:dyDescent="0.25">
      <c r="A109" s="194"/>
      <c r="B109" s="194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4" x14ac:dyDescent="0.25">
      <c r="A110" s="194"/>
      <c r="B110" s="194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4.5" thickBot="1" x14ac:dyDescent="0.3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08:A111"/>
    <mergeCell ref="B108:B111"/>
    <mergeCell ref="A96:A99"/>
    <mergeCell ref="B96:B99"/>
    <mergeCell ref="A100:A103"/>
    <mergeCell ref="B100:B103"/>
    <mergeCell ref="A104:A107"/>
    <mergeCell ref="B104:B107"/>
    <mergeCell ref="A84:A87"/>
    <mergeCell ref="B84:B87"/>
    <mergeCell ref="A88:A91"/>
    <mergeCell ref="B88:B91"/>
    <mergeCell ref="A92:A95"/>
    <mergeCell ref="B92:B95"/>
    <mergeCell ref="A72:A75"/>
    <mergeCell ref="B72:B75"/>
    <mergeCell ref="A76:A79"/>
    <mergeCell ref="B76:B79"/>
    <mergeCell ref="A80:A83"/>
    <mergeCell ref="B80:B83"/>
    <mergeCell ref="A55:A58"/>
    <mergeCell ref="B55:B58"/>
    <mergeCell ref="A64:A67"/>
    <mergeCell ref="B64:B67"/>
    <mergeCell ref="A68:A71"/>
    <mergeCell ref="B68:B71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5F6-DFEA-4A36-9EBE-B45E4DA5E8C0}">
  <sheetPr>
    <tabColor rgb="FF00B050"/>
    <pageSetUpPr fitToPage="1"/>
  </sheetPr>
  <dimension ref="A1:H47"/>
  <sheetViews>
    <sheetView showGridLines="0" topLeftCell="A14" zoomScale="70" zoomScaleNormal="70" zoomScaleSheetLayoutView="100" workbookViewId="0">
      <selection activeCell="F8" sqref="F8"/>
    </sheetView>
  </sheetViews>
  <sheetFormatPr baseColWidth="10" defaultColWidth="0" defaultRowHeight="13" x14ac:dyDescent="0.3"/>
  <cols>
    <col min="1" max="1" width="5.26953125" style="32" customWidth="1"/>
    <col min="2" max="2" width="29.8164062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1" t="s">
        <v>95</v>
      </c>
      <c r="C2" s="181"/>
      <c r="D2" s="181"/>
      <c r="E2" s="181"/>
      <c r="F2" s="181"/>
      <c r="G2" s="181"/>
      <c r="H2" s="181"/>
    </row>
    <row r="3" spans="1:8" ht="16.5" customHeight="1" x14ac:dyDescent="0.3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3">
      <c r="B4" s="181"/>
      <c r="C4" s="181"/>
      <c r="D4" s="181"/>
      <c r="E4" s="181"/>
      <c r="F4" s="181"/>
      <c r="G4" s="181"/>
      <c r="H4" s="181"/>
    </row>
    <row r="5" spans="1:8" ht="16.5" x14ac:dyDescent="0.35">
      <c r="B5" s="45" t="s">
        <v>55</v>
      </c>
      <c r="C5" s="155"/>
      <c r="D5" s="46"/>
    </row>
    <row r="6" spans="1:8" ht="16.5" x14ac:dyDescent="0.35">
      <c r="B6" s="45" t="s">
        <v>56</v>
      </c>
      <c r="C6" s="47" t="s">
        <v>96</v>
      </c>
      <c r="D6" s="48"/>
    </row>
    <row r="7" spans="1:8" ht="16.5" x14ac:dyDescent="0.35">
      <c r="B7" s="45" t="s">
        <v>57</v>
      </c>
      <c r="C7" s="34"/>
      <c r="D7" s="49"/>
    </row>
    <row r="8" spans="1:8" ht="16.5" x14ac:dyDescent="0.35">
      <c r="B8" s="45" t="s">
        <v>59</v>
      </c>
      <c r="C8" s="34"/>
      <c r="D8" s="49"/>
    </row>
    <row r="9" spans="1:8" ht="16.5" x14ac:dyDescent="0.35">
      <c r="B9" s="45" t="s">
        <v>29</v>
      </c>
      <c r="C9" s="41" t="s">
        <v>84</v>
      </c>
      <c r="D9" s="49"/>
    </row>
    <row r="10" spans="1:8" ht="16.5" x14ac:dyDescent="0.35">
      <c r="B10" s="50" t="s">
        <v>67</v>
      </c>
      <c r="C10" s="47" t="s">
        <v>94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A13" s="67"/>
      <c r="B13" s="186" t="e">
        <f>CONCATENATE("AÑO ",#REF!)</f>
        <v>#REF!</v>
      </c>
      <c r="C13" s="188" t="s">
        <v>85</v>
      </c>
      <c r="D13" s="184" t="s">
        <v>64</v>
      </c>
      <c r="E13" s="188" t="s">
        <v>86</v>
      </c>
      <c r="F13" s="182" t="s">
        <v>88</v>
      </c>
    </row>
    <row r="14" spans="1:8" ht="52.5" customHeight="1" x14ac:dyDescent="0.3">
      <c r="A14" s="54"/>
      <c r="B14" s="187"/>
      <c r="C14" s="189"/>
      <c r="D14" s="185"/>
      <c r="E14" s="189"/>
      <c r="F14" s="183"/>
    </row>
    <row r="15" spans="1:8" ht="15" x14ac:dyDescent="0.3">
      <c r="A15" s="57"/>
      <c r="B15" s="55" t="s">
        <v>31</v>
      </c>
      <c r="C15" s="42">
        <v>0</v>
      </c>
      <c r="D15" s="56">
        <v>1</v>
      </c>
      <c r="E15" s="168">
        <f>+C15</f>
        <v>0</v>
      </c>
      <c r="F15" s="40"/>
    </row>
    <row r="16" spans="1:8" ht="15" x14ac:dyDescent="0.3">
      <c r="A16" s="57"/>
      <c r="B16" s="55" t="s">
        <v>39</v>
      </c>
      <c r="C16" s="42">
        <v>0</v>
      </c>
      <c r="D16" s="56">
        <v>1</v>
      </c>
      <c r="E16" s="168">
        <f t="shared" ref="E16:E27" si="0">+C16</f>
        <v>0</v>
      </c>
      <c r="F16" s="40"/>
    </row>
    <row r="17" spans="1:8" ht="15" x14ac:dyDescent="0.3">
      <c r="A17" s="57"/>
      <c r="B17" s="55" t="s">
        <v>40</v>
      </c>
      <c r="C17" s="42">
        <v>0</v>
      </c>
      <c r="D17" s="56">
        <v>1</v>
      </c>
      <c r="E17" s="168">
        <f t="shared" si="0"/>
        <v>0</v>
      </c>
      <c r="F17" s="40"/>
    </row>
    <row r="18" spans="1:8" ht="15" x14ac:dyDescent="0.3">
      <c r="A18" s="57"/>
      <c r="B18" s="55" t="s">
        <v>41</v>
      </c>
      <c r="C18" s="42">
        <v>0</v>
      </c>
      <c r="D18" s="56">
        <v>1</v>
      </c>
      <c r="E18" s="168">
        <f t="shared" si="0"/>
        <v>0</v>
      </c>
      <c r="F18" s="40"/>
    </row>
    <row r="19" spans="1:8" ht="15" x14ac:dyDescent="0.3">
      <c r="A19" s="57"/>
      <c r="B19" s="55" t="s">
        <v>42</v>
      </c>
      <c r="C19" s="42">
        <v>0</v>
      </c>
      <c r="D19" s="56">
        <v>1</v>
      </c>
      <c r="E19" s="168">
        <f t="shared" si="0"/>
        <v>0</v>
      </c>
      <c r="F19" s="40"/>
    </row>
    <row r="20" spans="1:8" ht="15" x14ac:dyDescent="0.3">
      <c r="A20" s="57"/>
      <c r="B20" s="55" t="s">
        <v>43</v>
      </c>
      <c r="C20" s="42">
        <v>0</v>
      </c>
      <c r="D20" s="56">
        <v>1</v>
      </c>
      <c r="E20" s="168">
        <f t="shared" si="0"/>
        <v>0</v>
      </c>
      <c r="F20" s="40"/>
    </row>
    <row r="21" spans="1:8" ht="15" x14ac:dyDescent="0.3">
      <c r="A21" s="57"/>
      <c r="B21" s="55" t="s">
        <v>45</v>
      </c>
      <c r="C21" s="42">
        <v>0</v>
      </c>
      <c r="D21" s="56">
        <v>1</v>
      </c>
      <c r="E21" s="168">
        <f t="shared" si="0"/>
        <v>0</v>
      </c>
      <c r="F21" s="40"/>
    </row>
    <row r="22" spans="1:8" ht="15" x14ac:dyDescent="0.3">
      <c r="A22" s="57"/>
      <c r="B22" s="55" t="s">
        <v>46</v>
      </c>
      <c r="C22" s="42">
        <v>0</v>
      </c>
      <c r="D22" s="56">
        <v>1</v>
      </c>
      <c r="E22" s="168">
        <f t="shared" si="0"/>
        <v>0</v>
      </c>
      <c r="F22" s="40"/>
    </row>
    <row r="23" spans="1:8" ht="15" x14ac:dyDescent="0.3">
      <c r="A23" s="57"/>
      <c r="B23" s="55" t="s">
        <v>47</v>
      </c>
      <c r="C23" s="42">
        <v>90877367.720107675</v>
      </c>
      <c r="D23" s="56">
        <v>1</v>
      </c>
      <c r="E23" s="168">
        <f t="shared" si="0"/>
        <v>90877367.720107675</v>
      </c>
      <c r="F23" s="40"/>
    </row>
    <row r="24" spans="1:8" ht="15" x14ac:dyDescent="0.3">
      <c r="A24" s="57"/>
      <c r="B24" s="55" t="s">
        <v>48</v>
      </c>
      <c r="C24" s="42">
        <v>94573898.211837918</v>
      </c>
      <c r="D24" s="56">
        <v>1</v>
      </c>
      <c r="E24" s="168">
        <f t="shared" si="0"/>
        <v>94573898.211837918</v>
      </c>
      <c r="F24" s="40"/>
    </row>
    <row r="25" spans="1:8" ht="15" x14ac:dyDescent="0.3">
      <c r="A25" s="57"/>
      <c r="B25" s="55" t="s">
        <v>49</v>
      </c>
      <c r="C25" s="42">
        <v>98268092.369285017</v>
      </c>
      <c r="D25" s="56">
        <v>1</v>
      </c>
      <c r="E25" s="168">
        <f t="shared" si="0"/>
        <v>98268092.369285017</v>
      </c>
      <c r="F25" s="40"/>
    </row>
    <row r="26" spans="1:8" ht="15" x14ac:dyDescent="0.3">
      <c r="A26" s="57"/>
      <c r="B26" s="55" t="s">
        <v>50</v>
      </c>
      <c r="C26" s="42">
        <v>111363678.51476444</v>
      </c>
      <c r="D26" s="56">
        <v>1</v>
      </c>
      <c r="E26" s="168">
        <f t="shared" si="0"/>
        <v>111363678.51476444</v>
      </c>
      <c r="F26" s="40"/>
    </row>
    <row r="27" spans="1:8" ht="14" x14ac:dyDescent="0.3">
      <c r="B27" s="58" t="s">
        <v>34</v>
      </c>
      <c r="C27" s="59">
        <f>SUM(C15:C26)</f>
        <v>395083036.81599504</v>
      </c>
      <c r="D27" s="60"/>
      <c r="E27" s="168">
        <f t="shared" si="0"/>
        <v>395083036.81599504</v>
      </c>
      <c r="F27" s="62"/>
    </row>
    <row r="28" spans="1:8" ht="14" x14ac:dyDescent="0.3">
      <c r="B28" s="68"/>
      <c r="C28" s="69"/>
      <c r="D28" s="70"/>
      <c r="E28" s="171"/>
      <c r="F28" s="71"/>
      <c r="G28" s="72"/>
    </row>
    <row r="29" spans="1:8" x14ac:dyDescent="0.3">
      <c r="B29" s="73" t="s">
        <v>0</v>
      </c>
      <c r="C29" s="74"/>
      <c r="D29" s="75"/>
      <c r="E29" s="74"/>
      <c r="F29" s="74"/>
      <c r="G29" s="74"/>
      <c r="H29" s="74"/>
    </row>
    <row r="30" spans="1:8" x14ac:dyDescent="0.3">
      <c r="B30" s="74" t="s">
        <v>62</v>
      </c>
      <c r="C30" s="74"/>
      <c r="D30" s="75"/>
      <c r="E30" s="74"/>
      <c r="F30" s="74"/>
      <c r="G30" s="74"/>
      <c r="H30" s="74"/>
    </row>
    <row r="31" spans="1:8" ht="12.75" customHeight="1" x14ac:dyDescent="0.3">
      <c r="B31" s="74" t="s">
        <v>72</v>
      </c>
      <c r="C31" s="74"/>
      <c r="D31" s="75"/>
      <c r="E31" s="74"/>
      <c r="F31" s="74"/>
      <c r="G31" s="74"/>
      <c r="H31" s="74"/>
    </row>
    <row r="32" spans="1:8" x14ac:dyDescent="0.3">
      <c r="B32" s="74" t="s">
        <v>66</v>
      </c>
      <c r="C32" s="74"/>
      <c r="D32" s="75"/>
      <c r="E32" s="74"/>
      <c r="F32" s="74"/>
      <c r="G32" s="74"/>
      <c r="H32" s="74"/>
    </row>
    <row r="33" spans="2:6" x14ac:dyDescent="0.3">
      <c r="B33" s="32" t="s">
        <v>89</v>
      </c>
    </row>
    <row r="34" spans="2:6" s="33" customFormat="1" x14ac:dyDescent="0.3">
      <c r="B34" s="32" t="s">
        <v>74</v>
      </c>
      <c r="D34" s="35"/>
    </row>
    <row r="35" spans="2:6" s="33" customFormat="1" ht="12.75" customHeight="1" x14ac:dyDescent="0.3">
      <c r="B35" s="190" t="s">
        <v>92</v>
      </c>
      <c r="C35" s="190"/>
      <c r="D35" s="190"/>
      <c r="E35" s="190"/>
      <c r="F35" s="190"/>
    </row>
    <row r="36" spans="2:6" s="33" customFormat="1" x14ac:dyDescent="0.3">
      <c r="B36" s="190"/>
      <c r="C36" s="190"/>
      <c r="D36" s="190"/>
      <c r="E36" s="190"/>
      <c r="F36" s="190"/>
    </row>
    <row r="37" spans="2:6" s="33" customFormat="1" x14ac:dyDescent="0.3">
      <c r="B37" s="190"/>
      <c r="C37" s="190"/>
      <c r="D37" s="190"/>
      <c r="E37" s="190"/>
      <c r="F37" s="190"/>
    </row>
    <row r="38" spans="2:6" s="33" customFormat="1" x14ac:dyDescent="0.3">
      <c r="B38" s="33" t="s">
        <v>80</v>
      </c>
      <c r="D38" s="35"/>
    </row>
    <row r="39" spans="2:6" s="33" customFormat="1" ht="13.5" customHeight="1" x14ac:dyDescent="0.3">
      <c r="B39" s="33" t="s">
        <v>93</v>
      </c>
      <c r="D39" s="35"/>
    </row>
    <row r="40" spans="2:6" s="33" customFormat="1" ht="13.5" customHeight="1" x14ac:dyDescent="0.3">
      <c r="B40" s="32" t="s">
        <v>76</v>
      </c>
      <c r="D40" s="35"/>
    </row>
    <row r="41" spans="2:6" s="33" customFormat="1" ht="3.75" customHeight="1" x14ac:dyDescent="0.3">
      <c r="D41" s="35"/>
    </row>
    <row r="42" spans="2:6" s="33" customFormat="1" ht="3.75" customHeight="1" x14ac:dyDescent="0.3">
      <c r="D42" s="35"/>
    </row>
    <row r="43" spans="2:6" s="33" customFormat="1" ht="3.75" customHeight="1" x14ac:dyDescent="0.3">
      <c r="D43" s="35"/>
    </row>
    <row r="44" spans="2:6" ht="11.25" customHeight="1" x14ac:dyDescent="0.3"/>
    <row r="45" spans="2:6" ht="11.25" customHeight="1" x14ac:dyDescent="0.3"/>
    <row r="46" spans="2:6" ht="7.5" customHeight="1" x14ac:dyDescent="0.3"/>
    <row r="47" spans="2:6" ht="17.25" customHeight="1" x14ac:dyDescent="0.4">
      <c r="B47" s="76" t="s">
        <v>68</v>
      </c>
      <c r="C47" s="77"/>
      <c r="F47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E792-26C6-4F8C-8CEC-8390815021EE}">
  <sheetPr>
    <tabColor theme="3" tint="0.39997558519241921"/>
    <pageSetUpPr fitToPage="1"/>
  </sheetPr>
  <dimension ref="A1:AG111"/>
  <sheetViews>
    <sheetView showGridLines="0" zoomScaleNormal="100" workbookViewId="0">
      <pane xSplit="4" ySplit="10" topLeftCell="E11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4.453125" style="1" customWidth="1"/>
    <col min="6" max="11" width="14.453125" style="1" bestFit="1" customWidth="1"/>
    <col min="12" max="15" width="11.54296875" style="1" bestFit="1" customWidth="1"/>
    <col min="16" max="18" width="10.453125" style="1" bestFit="1" customWidth="1"/>
    <col min="19" max="19" width="8.7265625" style="1" bestFit="1" customWidth="1"/>
    <col min="20" max="21" width="10.453125" style="1" bestFit="1" customWidth="1"/>
    <col min="22" max="25" width="15.54296875" style="1" bestFit="1" customWidth="1"/>
    <col min="26" max="26" width="15.81640625" style="1" customWidth="1"/>
    <col min="27" max="28" width="14.453125" style="1" bestFit="1" customWidth="1"/>
    <col min="29" max="29" width="17.7265625" style="1" customWidth="1"/>
    <col min="30" max="30" width="22.4531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6"/>
      <c r="E2" s="206"/>
      <c r="F2" s="81"/>
    </row>
    <row r="3" spans="1:33" ht="15.5" x14ac:dyDescent="0.25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6"/>
      <c r="D9" s="196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2" t="e">
        <f>+DATE(#REF!,1,1)</f>
        <v>#REF!</v>
      </c>
      <c r="B11" s="211">
        <f>+'Formato Resumen 37'!E15</f>
        <v>26583683.923812229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2"/>
      <c r="B12" s="211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2"/>
      <c r="B13" s="211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3"/>
      <c r="B14" s="212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2" t="e">
        <f>+DATE(#REF!,1+1,1)</f>
        <v>#REF!</v>
      </c>
      <c r="B15" s="200">
        <f>+'Formato Resumen 37'!E16</f>
        <v>29624882.82646459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5" t="e">
        <f>+DATE(#REF!,3,1)</f>
        <v>#REF!</v>
      </c>
      <c r="B19" s="200">
        <f>+'Formato Resumen 37'!E17</f>
        <v>30164345.583593905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5" t="e">
        <f>+DATE(#REF!,4,1)</f>
        <v>#REF!</v>
      </c>
      <c r="B23" s="200">
        <f>+'Formato Resumen 37'!E18</f>
        <v>29301154.652693674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5" t="e">
        <f>+DATE(#REF!,5,1)</f>
        <v>#REF!</v>
      </c>
      <c r="B27" s="200">
        <f>+'Formato Resumen 37'!E19</f>
        <v>30460719.170849662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5" t="e">
        <f>+DATE(#REF!,6,1)</f>
        <v>#REF!</v>
      </c>
      <c r="B31" s="200">
        <f>+'Formato Resumen 37'!E20</f>
        <v>28456521.095932882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5" t="e">
        <f>+DATE(#REF!,7,1)</f>
        <v>#REF!</v>
      </c>
      <c r="B35" s="200">
        <f>+'Formato Resumen 37'!E21</f>
        <v>29089310.097095598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5" t="e">
        <f>+DATE(#REF!,8,1)</f>
        <v>#REF!</v>
      </c>
      <c r="B39" s="200">
        <f>+'Formato Resumen 37'!E22</f>
        <v>30083932.509017903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5" t="e">
        <f>+DATE(#REF!,9,1)</f>
        <v>#REF!</v>
      </c>
      <c r="B43" s="200">
        <f>+'Formato Resumen 37'!E23</f>
        <v>30669590.605757184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5" t="e">
        <f>+DATE(#REF!,10,1)</f>
        <v>#REF!</v>
      </c>
      <c r="B47" s="200">
        <f>+'Formato Resumen 37'!E24</f>
        <v>31082696.042457156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5" t="e">
        <f>+DATE(#REF!,11,1)</f>
        <v>#REF!</v>
      </c>
      <c r="B51" s="200">
        <f>+'Formato Resumen 37'!E25</f>
        <v>31033627.996467151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5" t="e">
        <f>+DATE(#REF!,12,1)</f>
        <v>#REF!</v>
      </c>
      <c r="B55" s="200">
        <f>+'Formato Resumen 37'!E26</f>
        <v>30197831.259699035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4" x14ac:dyDescent="0.25">
      <c r="A65" s="194"/>
      <c r="B65" s="194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4" x14ac:dyDescent="0.25">
      <c r="A66" s="194"/>
      <c r="B66" s="194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4.5" thickBot="1" x14ac:dyDescent="0.3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4" x14ac:dyDescent="0.25">
      <c r="A69" s="194"/>
      <c r="B69" s="194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4" x14ac:dyDescent="0.25">
      <c r="A70" s="194"/>
      <c r="B70" s="194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4.5" thickBot="1" x14ac:dyDescent="0.3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4" x14ac:dyDescent="0.25">
      <c r="A73" s="194"/>
      <c r="B73" s="194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4" x14ac:dyDescent="0.25">
      <c r="A74" s="194"/>
      <c r="B74" s="194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4.5" thickBot="1" x14ac:dyDescent="0.3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4" x14ac:dyDescent="0.25">
      <c r="A77" s="194"/>
      <c r="B77" s="194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4" x14ac:dyDescent="0.25">
      <c r="A78" s="194"/>
      <c r="B78" s="194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4.5" thickBot="1" x14ac:dyDescent="0.3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4" x14ac:dyDescent="0.25">
      <c r="A81" s="194"/>
      <c r="B81" s="194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4" x14ac:dyDescent="0.25">
      <c r="A82" s="194"/>
      <c r="B82" s="194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4.5" thickBot="1" x14ac:dyDescent="0.3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4" x14ac:dyDescent="0.25">
      <c r="A85" s="194"/>
      <c r="B85" s="194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4" x14ac:dyDescent="0.25">
      <c r="A86" s="194"/>
      <c r="B86" s="194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4.5" thickBot="1" x14ac:dyDescent="0.3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4" x14ac:dyDescent="0.25">
      <c r="A89" s="194"/>
      <c r="B89" s="194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4" x14ac:dyDescent="0.25">
      <c r="A90" s="194"/>
      <c r="B90" s="194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4.5" thickBot="1" x14ac:dyDescent="0.3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4" x14ac:dyDescent="0.25">
      <c r="A93" s="194"/>
      <c r="B93" s="194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4" x14ac:dyDescent="0.25">
      <c r="A94" s="194"/>
      <c r="B94" s="194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4.5" thickBot="1" x14ac:dyDescent="0.3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4" x14ac:dyDescent="0.25">
      <c r="A97" s="194"/>
      <c r="B97" s="194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4" x14ac:dyDescent="0.25">
      <c r="A98" s="194"/>
      <c r="B98" s="194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4.5" thickBot="1" x14ac:dyDescent="0.3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4" x14ac:dyDescent="0.25">
      <c r="A101" s="194"/>
      <c r="B101" s="194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4" x14ac:dyDescent="0.25">
      <c r="A102" s="194"/>
      <c r="B102" s="194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4.5" thickBot="1" x14ac:dyDescent="0.3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4" x14ac:dyDescent="0.25">
      <c r="A105" s="194"/>
      <c r="B105" s="194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4" x14ac:dyDescent="0.25">
      <c r="A106" s="194"/>
      <c r="B106" s="194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4.5" thickBot="1" x14ac:dyDescent="0.3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4" x14ac:dyDescent="0.25">
      <c r="A109" s="194"/>
      <c r="B109" s="194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4" x14ac:dyDescent="0.25">
      <c r="A110" s="194"/>
      <c r="B110" s="194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4.5" thickBot="1" x14ac:dyDescent="0.3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08:A111"/>
    <mergeCell ref="B108:B111"/>
    <mergeCell ref="A96:A99"/>
    <mergeCell ref="B96:B99"/>
    <mergeCell ref="A100:A103"/>
    <mergeCell ref="B100:B103"/>
    <mergeCell ref="A104:A107"/>
    <mergeCell ref="B104:B107"/>
    <mergeCell ref="A84:A87"/>
    <mergeCell ref="B84:B87"/>
    <mergeCell ref="A88:A91"/>
    <mergeCell ref="B88:B91"/>
    <mergeCell ref="A92:A95"/>
    <mergeCell ref="B92:B95"/>
    <mergeCell ref="A72:A75"/>
    <mergeCell ref="B72:B75"/>
    <mergeCell ref="A76:A79"/>
    <mergeCell ref="B76:B79"/>
    <mergeCell ref="A80:A83"/>
    <mergeCell ref="B80:B83"/>
    <mergeCell ref="A55:A58"/>
    <mergeCell ref="B55:B58"/>
    <mergeCell ref="A64:A67"/>
    <mergeCell ref="B64:B67"/>
    <mergeCell ref="A68:A71"/>
    <mergeCell ref="B68:B71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2294-8374-44F7-9501-B8E63B1A482F}">
  <sheetPr>
    <tabColor theme="3" tint="0.39997558519241921"/>
    <pageSetUpPr fitToPage="1"/>
  </sheetPr>
  <dimension ref="A1:AG111"/>
  <sheetViews>
    <sheetView showGridLines="0" zoomScale="90" workbookViewId="0">
      <pane xSplit="4" ySplit="10" topLeftCell="E11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4.453125" style="1" customWidth="1"/>
    <col min="6" max="8" width="12.7265625" style="1" bestFit="1" customWidth="1"/>
    <col min="9" max="11" width="14.453125" style="1" bestFit="1" customWidth="1"/>
    <col min="12" max="21" width="11.54296875" style="1" bestFit="1" customWidth="1"/>
    <col min="22" max="25" width="14.453125" style="1" bestFit="1" customWidth="1"/>
    <col min="26" max="26" width="15.81640625" style="1" customWidth="1"/>
    <col min="27" max="28" width="14.453125" style="1" bestFit="1" customWidth="1"/>
    <col min="29" max="29" width="17.7265625" style="1" customWidth="1"/>
    <col min="30" max="30" width="22.4531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6"/>
      <c r="E2" s="206"/>
      <c r="F2" s="81"/>
    </row>
    <row r="3" spans="1:33" ht="15.5" x14ac:dyDescent="0.25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6"/>
      <c r="D9" s="196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2" t="e">
        <f>+DATE(#REF!,1,1)</f>
        <v>#REF!</v>
      </c>
      <c r="B11" s="211">
        <f>+'Formato Resumen 38'!E15</f>
        <v>49847222.092228942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2"/>
      <c r="B12" s="211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2"/>
      <c r="B13" s="211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3"/>
      <c r="B14" s="212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2" t="e">
        <f>+DATE(#REF!,1+1,1)</f>
        <v>#REF!</v>
      </c>
      <c r="B15" s="200">
        <f>+'Formato Resumen 38'!E16</f>
        <v>49354635.740985051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5" t="e">
        <f>+DATE(#REF!,3,1)</f>
        <v>#REF!</v>
      </c>
      <c r="B19" s="200">
        <f>+'Formato Resumen 38'!E17</f>
        <v>49897219.846825808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5" t="e">
        <f>+DATE(#REF!,4,1)</f>
        <v>#REF!</v>
      </c>
      <c r="B23" s="200">
        <f>+'Formato Resumen 38'!E18</f>
        <v>49940567.633626387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5" t="e">
        <f>+DATE(#REF!,5,1)</f>
        <v>#REF!</v>
      </c>
      <c r="B27" s="200">
        <f>+'Formato Resumen 38'!E19</f>
        <v>51898323.454357021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5" t="e">
        <f>+DATE(#REF!,6,1)</f>
        <v>#REF!</v>
      </c>
      <c r="B31" s="200">
        <f>+'Formato Resumen 38'!E20</f>
        <v>49106818.352247193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5" t="e">
        <f>+DATE(#REF!,7,1)</f>
        <v>#REF!</v>
      </c>
      <c r="B35" s="200">
        <f>+'Formato Resumen 38'!E21</f>
        <v>50694513.331485771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5" t="e">
        <f>+DATE(#REF!,8,1)</f>
        <v>#REF!</v>
      </c>
      <c r="B39" s="200">
        <f>+'Formato Resumen 38'!E22</f>
        <v>51286817.113200396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5" t="e">
        <f>+DATE(#REF!,9,1)</f>
        <v>#REF!</v>
      </c>
      <c r="B43" s="200">
        <f>+'Formato Resumen 38'!E23</f>
        <v>51155964.21481739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5" t="e">
        <f>+DATE(#REF!,10,1)</f>
        <v>#REF!</v>
      </c>
      <c r="B47" s="200">
        <f>+'Formato Resumen 38'!E24</f>
        <v>52561990.495796815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5" t="e">
        <f>+DATE(#REF!,11,1)</f>
        <v>#REF!</v>
      </c>
      <c r="B51" s="200">
        <f>+'Formato Resumen 38'!E25</f>
        <v>51908870.469591118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5" t="e">
        <f>+DATE(#REF!,12,1)</f>
        <v>#REF!</v>
      </c>
      <c r="B55" s="200">
        <f>+'Formato Resumen 38'!E26</f>
        <v>52465657.452354737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4" x14ac:dyDescent="0.25">
      <c r="A65" s="194"/>
      <c r="B65" s="194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4" x14ac:dyDescent="0.25">
      <c r="A66" s="194"/>
      <c r="B66" s="194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4.5" thickBot="1" x14ac:dyDescent="0.3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4" x14ac:dyDescent="0.25">
      <c r="A69" s="194"/>
      <c r="B69" s="194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4" x14ac:dyDescent="0.25">
      <c r="A70" s="194"/>
      <c r="B70" s="194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4.5" thickBot="1" x14ac:dyDescent="0.3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4" x14ac:dyDescent="0.25">
      <c r="A73" s="194"/>
      <c r="B73" s="194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4" x14ac:dyDescent="0.25">
      <c r="A74" s="194"/>
      <c r="B74" s="194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4.5" thickBot="1" x14ac:dyDescent="0.3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4" x14ac:dyDescent="0.25">
      <c r="A77" s="194"/>
      <c r="B77" s="194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4" x14ac:dyDescent="0.25">
      <c r="A78" s="194"/>
      <c r="B78" s="194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4.5" thickBot="1" x14ac:dyDescent="0.3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4" x14ac:dyDescent="0.25">
      <c r="A81" s="194"/>
      <c r="B81" s="194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4" x14ac:dyDescent="0.25">
      <c r="A82" s="194"/>
      <c r="B82" s="194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4.5" thickBot="1" x14ac:dyDescent="0.3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4" x14ac:dyDescent="0.25">
      <c r="A85" s="194"/>
      <c r="B85" s="194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4" x14ac:dyDescent="0.25">
      <c r="A86" s="194"/>
      <c r="B86" s="194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4.5" thickBot="1" x14ac:dyDescent="0.3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4" x14ac:dyDescent="0.25">
      <c r="A89" s="194"/>
      <c r="B89" s="194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4" x14ac:dyDescent="0.25">
      <c r="A90" s="194"/>
      <c r="B90" s="194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4.5" thickBot="1" x14ac:dyDescent="0.3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4" x14ac:dyDescent="0.25">
      <c r="A93" s="194"/>
      <c r="B93" s="194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4" x14ac:dyDescent="0.25">
      <c r="A94" s="194"/>
      <c r="B94" s="194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4.5" thickBot="1" x14ac:dyDescent="0.3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4" x14ac:dyDescent="0.25">
      <c r="A97" s="194"/>
      <c r="B97" s="194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4" x14ac:dyDescent="0.25">
      <c r="A98" s="194"/>
      <c r="B98" s="194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4.5" thickBot="1" x14ac:dyDescent="0.3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4" x14ac:dyDescent="0.25">
      <c r="A101" s="194"/>
      <c r="B101" s="194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4" x14ac:dyDescent="0.25">
      <c r="A102" s="194"/>
      <c r="B102" s="194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4.5" thickBot="1" x14ac:dyDescent="0.3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4" x14ac:dyDescent="0.25">
      <c r="A105" s="194"/>
      <c r="B105" s="194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4" x14ac:dyDescent="0.25">
      <c r="A106" s="194"/>
      <c r="B106" s="194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4.5" thickBot="1" x14ac:dyDescent="0.3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4" x14ac:dyDescent="0.25">
      <c r="A109" s="194"/>
      <c r="B109" s="194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4" x14ac:dyDescent="0.25">
      <c r="A110" s="194"/>
      <c r="B110" s="194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4.5" thickBot="1" x14ac:dyDescent="0.3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108:A111"/>
    <mergeCell ref="B108:B111"/>
    <mergeCell ref="A96:A99"/>
    <mergeCell ref="B96:B99"/>
    <mergeCell ref="A100:A103"/>
    <mergeCell ref="B100:B103"/>
    <mergeCell ref="A104:A107"/>
    <mergeCell ref="B104:B107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D0DE-99D7-46D6-93A3-DEE46BB32C17}">
  <sheetPr>
    <tabColor rgb="FFFFC000"/>
    <pageSetUpPr fitToPage="1"/>
  </sheetPr>
  <dimension ref="A1:AG111"/>
  <sheetViews>
    <sheetView showGridLines="0" zoomScale="90" workbookViewId="0">
      <pane xSplit="4" ySplit="10" topLeftCell="E11" activePane="bottomRight" state="frozen"/>
      <selection sqref="A1:AC59"/>
      <selection pane="topRight" sqref="A1:AC59"/>
      <selection pane="bottomLeft" sqref="A1:AC59"/>
      <selection pane="bottomRight" activeCell="F22" sqref="F22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4.453125" style="1" customWidth="1"/>
    <col min="6" max="8" width="12.7265625" style="1" bestFit="1" customWidth="1"/>
    <col min="9" max="11" width="14.453125" style="1" bestFit="1" customWidth="1"/>
    <col min="12" max="21" width="13" style="1" customWidth="1"/>
    <col min="22" max="25" width="14.453125" style="1" bestFit="1" customWidth="1"/>
    <col min="26" max="26" width="15.81640625" style="1" customWidth="1"/>
    <col min="27" max="28" width="14.453125" style="1" bestFit="1" customWidth="1"/>
    <col min="29" max="29" width="17.7265625" style="1" customWidth="1"/>
    <col min="30" max="30" width="22.4531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6"/>
      <c r="E2" s="206"/>
      <c r="F2" s="81"/>
    </row>
    <row r="3" spans="1:33" ht="15.5" x14ac:dyDescent="0.25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6"/>
      <c r="D9" s="196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2" t="e">
        <f>+DATE(#REF!,1,1)</f>
        <v>#REF!</v>
      </c>
      <c r="B11" s="211">
        <f>+'Formato Resumen 39'!E15</f>
        <v>38622084.080379546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2"/>
      <c r="B12" s="211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2"/>
      <c r="B13" s="211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3"/>
      <c r="B14" s="212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2" t="e">
        <f>+DATE(#REF!,1+1,1)</f>
        <v>#REF!</v>
      </c>
      <c r="B15" s="200">
        <f>+'Formato Resumen 39'!E16</f>
        <v>38583493.186205223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5" t="e">
        <f>+DATE(#REF!,3,1)</f>
        <v>#REF!</v>
      </c>
      <c r="B19" s="200">
        <f>+'Formato Resumen 39'!E17</f>
        <v>40446083.0503169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5" t="e">
        <f>+DATE(#REF!,4,1)</f>
        <v>#REF!</v>
      </c>
      <c r="B23" s="200">
        <f>+'Formato Resumen 39'!E18</f>
        <v>38524274.079310492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5" t="e">
        <f>+DATE(#REF!,5,1)</f>
        <v>#REF!</v>
      </c>
      <c r="B27" s="200">
        <f>+'Formato Resumen 39'!E19</f>
        <v>39471200.514627889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5" t="e">
        <f>+DATE(#REF!,6,1)</f>
        <v>#REF!</v>
      </c>
      <c r="B31" s="200">
        <f>+'Formato Resumen 39'!E20</f>
        <v>37913387.557465531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5" t="e">
        <f>+DATE(#REF!,7,1)</f>
        <v>#REF!</v>
      </c>
      <c r="B35" s="200">
        <f>+'Formato Resumen 39'!E21</f>
        <v>39099834.974457107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5" t="e">
        <f>+DATE(#REF!,8,1)</f>
        <v>#REF!</v>
      </c>
      <c r="B39" s="200">
        <f>+'Formato Resumen 39'!E22</f>
        <v>39664686.461911052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5" t="e">
        <f>+DATE(#REF!,9,1)</f>
        <v>#REF!</v>
      </c>
      <c r="B43" s="200">
        <f>+'Formato Resumen 39'!E23</f>
        <v>39440729.90083269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5" t="e">
        <f>+DATE(#REF!,10,1)</f>
        <v>#REF!</v>
      </c>
      <c r="B47" s="200">
        <f>+'Formato Resumen 39'!E24</f>
        <v>40636881.039245762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5" t="e">
        <f>+DATE(#REF!,11,1)</f>
        <v>#REF!</v>
      </c>
      <c r="B51" s="200">
        <f>+'Formato Resumen 39'!E25</f>
        <v>39482344.125222221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5" t="e">
        <f>+DATE(#REF!,12,1)</f>
        <v>#REF!</v>
      </c>
      <c r="B55" s="200">
        <f>+'Formato Resumen 39'!E26</f>
        <v>39626056.645149112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4" x14ac:dyDescent="0.25">
      <c r="A65" s="194"/>
      <c r="B65" s="194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4" x14ac:dyDescent="0.25">
      <c r="A66" s="194"/>
      <c r="B66" s="194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4.5" thickBot="1" x14ac:dyDescent="0.3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4" x14ac:dyDescent="0.25">
      <c r="A69" s="194"/>
      <c r="B69" s="194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4" x14ac:dyDescent="0.25">
      <c r="A70" s="194"/>
      <c r="B70" s="194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4.5" thickBot="1" x14ac:dyDescent="0.3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4" x14ac:dyDescent="0.25">
      <c r="A73" s="194"/>
      <c r="B73" s="194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4" x14ac:dyDescent="0.25">
      <c r="A74" s="194"/>
      <c r="B74" s="194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4.5" thickBot="1" x14ac:dyDescent="0.3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4" x14ac:dyDescent="0.25">
      <c r="A77" s="194"/>
      <c r="B77" s="194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4" x14ac:dyDescent="0.25">
      <c r="A78" s="194"/>
      <c r="B78" s="194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4.5" thickBot="1" x14ac:dyDescent="0.3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4" x14ac:dyDescent="0.25">
      <c r="A81" s="194"/>
      <c r="B81" s="194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4" x14ac:dyDescent="0.25">
      <c r="A82" s="194"/>
      <c r="B82" s="194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4.5" thickBot="1" x14ac:dyDescent="0.3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4" x14ac:dyDescent="0.25">
      <c r="A85" s="194"/>
      <c r="B85" s="194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4" x14ac:dyDescent="0.25">
      <c r="A86" s="194"/>
      <c r="B86" s="194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4.5" thickBot="1" x14ac:dyDescent="0.3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4" x14ac:dyDescent="0.25">
      <c r="A89" s="194"/>
      <c r="B89" s="194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4" x14ac:dyDescent="0.25">
      <c r="A90" s="194"/>
      <c r="B90" s="194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4.5" thickBot="1" x14ac:dyDescent="0.3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4" x14ac:dyDescent="0.25">
      <c r="A93" s="194"/>
      <c r="B93" s="194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4" x14ac:dyDescent="0.25">
      <c r="A94" s="194"/>
      <c r="B94" s="194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4.5" thickBot="1" x14ac:dyDescent="0.3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4" x14ac:dyDescent="0.25">
      <c r="A97" s="194"/>
      <c r="B97" s="194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4" x14ac:dyDescent="0.25">
      <c r="A98" s="194"/>
      <c r="B98" s="194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4.5" thickBot="1" x14ac:dyDescent="0.3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4" x14ac:dyDescent="0.25">
      <c r="A101" s="194"/>
      <c r="B101" s="194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4" x14ac:dyDescent="0.25">
      <c r="A102" s="194"/>
      <c r="B102" s="194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4.5" thickBot="1" x14ac:dyDescent="0.3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4" x14ac:dyDescent="0.25">
      <c r="A105" s="194"/>
      <c r="B105" s="194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4" x14ac:dyDescent="0.25">
      <c r="A106" s="194"/>
      <c r="B106" s="194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4.5" thickBot="1" x14ac:dyDescent="0.3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4" x14ac:dyDescent="0.25">
      <c r="A109" s="194"/>
      <c r="B109" s="194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4" x14ac:dyDescent="0.25">
      <c r="A110" s="194"/>
      <c r="B110" s="194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4.5" thickBot="1" x14ac:dyDescent="0.3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08:A111"/>
    <mergeCell ref="B108:B111"/>
    <mergeCell ref="A96:A99"/>
    <mergeCell ref="B96:B99"/>
    <mergeCell ref="A100:A103"/>
    <mergeCell ref="B100:B103"/>
    <mergeCell ref="A104:A107"/>
    <mergeCell ref="B104:B107"/>
    <mergeCell ref="A84:A87"/>
    <mergeCell ref="B84:B87"/>
    <mergeCell ref="A88:A91"/>
    <mergeCell ref="B88:B91"/>
    <mergeCell ref="A92:A95"/>
    <mergeCell ref="B92:B95"/>
    <mergeCell ref="A72:A75"/>
    <mergeCell ref="B72:B75"/>
    <mergeCell ref="A76:A79"/>
    <mergeCell ref="B76:B79"/>
    <mergeCell ref="A80:A83"/>
    <mergeCell ref="B80:B83"/>
    <mergeCell ref="A55:A58"/>
    <mergeCell ref="B55:B58"/>
    <mergeCell ref="A64:A67"/>
    <mergeCell ref="B64:B67"/>
    <mergeCell ref="A68:A71"/>
    <mergeCell ref="B68:B71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A712-3FAE-4DDF-A28F-4EA7320947D7}">
  <sheetPr>
    <tabColor rgb="FF00B050"/>
    <pageSetUpPr fitToPage="1"/>
  </sheetPr>
  <dimension ref="A1:H43"/>
  <sheetViews>
    <sheetView showGridLines="0" topLeftCell="A16" zoomScale="70" zoomScaleNormal="70" zoomScaleSheetLayoutView="100" workbookViewId="0">
      <selection activeCell="C34" sqref="C34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1" t="s">
        <v>102</v>
      </c>
      <c r="C2" s="181"/>
      <c r="D2" s="181"/>
      <c r="E2" s="181"/>
      <c r="F2" s="181"/>
      <c r="G2" s="181"/>
      <c r="H2" s="181"/>
    </row>
    <row r="3" spans="1:8" ht="16.5" customHeight="1" x14ac:dyDescent="0.3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3">
      <c r="B4" s="181"/>
      <c r="C4" s="181"/>
      <c r="D4" s="181"/>
      <c r="E4" s="181"/>
      <c r="F4" s="181"/>
      <c r="G4" s="181"/>
      <c r="H4" s="181"/>
    </row>
    <row r="5" spans="1:8" ht="16.5" x14ac:dyDescent="0.35">
      <c r="B5" s="45" t="s">
        <v>55</v>
      </c>
      <c r="C5" s="163"/>
      <c r="D5" s="46"/>
    </row>
    <row r="6" spans="1:8" ht="16.5" x14ac:dyDescent="0.35">
      <c r="B6" s="45" t="s">
        <v>56</v>
      </c>
      <c r="C6" s="47" t="s">
        <v>104</v>
      </c>
      <c r="D6" s="48"/>
    </row>
    <row r="7" spans="1:8" ht="16.5" x14ac:dyDescent="0.35">
      <c r="B7" s="45" t="s">
        <v>57</v>
      </c>
      <c r="C7" s="164"/>
      <c r="D7" s="49"/>
    </row>
    <row r="8" spans="1:8" ht="16.5" x14ac:dyDescent="0.35">
      <c r="B8" s="45" t="s">
        <v>59</v>
      </c>
      <c r="C8" s="34"/>
      <c r="D8" s="49"/>
    </row>
    <row r="9" spans="1:8" ht="16.5" x14ac:dyDescent="0.35">
      <c r="B9" s="45" t="s">
        <v>29</v>
      </c>
      <c r="C9" s="41" t="s">
        <v>84</v>
      </c>
      <c r="D9" s="49"/>
    </row>
    <row r="10" spans="1:8" ht="16.5" x14ac:dyDescent="0.35">
      <c r="B10" s="50" t="s">
        <v>67</v>
      </c>
      <c r="C10" s="47" t="s">
        <v>103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A13" s="67"/>
      <c r="B13" s="186" t="e">
        <f>CONCATENATE("AÑO ",#REF!)</f>
        <v>#REF!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2.5" customHeight="1" x14ac:dyDescent="0.3">
      <c r="A14" s="54"/>
      <c r="B14" s="187"/>
      <c r="C14" s="189"/>
      <c r="D14" s="185"/>
      <c r="E14" s="189"/>
      <c r="F14" s="183"/>
    </row>
    <row r="15" spans="1:8" ht="15" x14ac:dyDescent="0.3">
      <c r="A15" s="57"/>
      <c r="B15" s="55" t="s">
        <v>31</v>
      </c>
      <c r="C15" s="42">
        <v>163132514.98150155</v>
      </c>
      <c r="D15" s="56">
        <v>1</v>
      </c>
      <c r="E15" s="168">
        <f>+C15</f>
        <v>163132514.98150155</v>
      </c>
      <c r="F15" s="40"/>
    </row>
    <row r="16" spans="1:8" ht="15" x14ac:dyDescent="0.3">
      <c r="A16" s="57"/>
      <c r="B16" s="55" t="s">
        <v>39</v>
      </c>
      <c r="C16" s="42">
        <v>162840098.44312945</v>
      </c>
      <c r="D16" s="56">
        <v>1</v>
      </c>
      <c r="E16" s="168">
        <f t="shared" ref="E16:E26" si="0">+C16</f>
        <v>162840098.44312945</v>
      </c>
      <c r="F16" s="40"/>
    </row>
    <row r="17" spans="1:7" ht="15" x14ac:dyDescent="0.3">
      <c r="A17" s="57"/>
      <c r="B17" s="55" t="s">
        <v>40</v>
      </c>
      <c r="C17" s="42">
        <v>142081298.56301752</v>
      </c>
      <c r="D17" s="56">
        <v>1</v>
      </c>
      <c r="E17" s="168">
        <f t="shared" si="0"/>
        <v>142081298.56301752</v>
      </c>
      <c r="F17" s="40"/>
    </row>
    <row r="18" spans="1:7" ht="15" x14ac:dyDescent="0.3">
      <c r="A18" s="57"/>
      <c r="B18" s="55" t="s">
        <v>41</v>
      </c>
      <c r="C18" s="42">
        <v>107842089.95100205</v>
      </c>
      <c r="D18" s="56">
        <v>1</v>
      </c>
      <c r="E18" s="168">
        <f t="shared" si="0"/>
        <v>107842089.95100205</v>
      </c>
      <c r="F18" s="40"/>
    </row>
    <row r="19" spans="1:7" ht="15" x14ac:dyDescent="0.3">
      <c r="A19" s="57"/>
      <c r="B19" s="55" t="s">
        <v>42</v>
      </c>
      <c r="C19" s="42">
        <v>102884606.79515895</v>
      </c>
      <c r="D19" s="56">
        <v>1</v>
      </c>
      <c r="E19" s="168">
        <f t="shared" si="0"/>
        <v>102884606.79515895</v>
      </c>
      <c r="F19" s="40"/>
    </row>
    <row r="20" spans="1:7" ht="15" x14ac:dyDescent="0.3">
      <c r="A20" s="57"/>
      <c r="B20" s="55" t="s">
        <v>43</v>
      </c>
      <c r="C20" s="42">
        <v>88365492.669916824</v>
      </c>
      <c r="D20" s="56">
        <v>1</v>
      </c>
      <c r="E20" s="168">
        <f t="shared" si="0"/>
        <v>88365492.669916824</v>
      </c>
      <c r="F20" s="40"/>
    </row>
    <row r="21" spans="1:7" ht="15" x14ac:dyDescent="0.3">
      <c r="A21" s="57"/>
      <c r="B21" s="55" t="s">
        <v>45</v>
      </c>
      <c r="C21" s="42">
        <v>18461159.691780742</v>
      </c>
      <c r="D21" s="56">
        <v>1</v>
      </c>
      <c r="E21" s="168">
        <f t="shared" si="0"/>
        <v>18461159.691780742</v>
      </c>
      <c r="F21" s="40"/>
    </row>
    <row r="22" spans="1:7" ht="15" x14ac:dyDescent="0.3">
      <c r="A22" s="57"/>
      <c r="B22" s="55" t="s">
        <v>46</v>
      </c>
      <c r="C22" s="42">
        <v>25170357.97904367</v>
      </c>
      <c r="D22" s="56">
        <v>1</v>
      </c>
      <c r="E22" s="168">
        <f t="shared" si="0"/>
        <v>25170357.97904367</v>
      </c>
      <c r="F22" s="40"/>
    </row>
    <row r="23" spans="1:7" ht="15" x14ac:dyDescent="0.3">
      <c r="A23" s="57"/>
      <c r="B23" s="55" t="s">
        <v>47</v>
      </c>
      <c r="C23" s="42">
        <v>1676612.4091436004</v>
      </c>
      <c r="D23" s="56">
        <v>1</v>
      </c>
      <c r="E23" s="168">
        <f t="shared" si="0"/>
        <v>1676612.4091436004</v>
      </c>
      <c r="F23" s="40"/>
    </row>
    <row r="24" spans="1:7" ht="15" x14ac:dyDescent="0.3">
      <c r="A24" s="57"/>
      <c r="B24" s="55" t="s">
        <v>48</v>
      </c>
      <c r="C24" s="42">
        <v>3537910.5605042586</v>
      </c>
      <c r="D24" s="56">
        <v>1</v>
      </c>
      <c r="E24" s="168">
        <f t="shared" si="0"/>
        <v>3537910.5605042586</v>
      </c>
      <c r="F24" s="40"/>
    </row>
    <row r="25" spans="1:7" ht="15" x14ac:dyDescent="0.3">
      <c r="A25" s="57"/>
      <c r="B25" s="55" t="s">
        <v>49</v>
      </c>
      <c r="C25" s="42">
        <v>3522210.3343581557</v>
      </c>
      <c r="D25" s="56">
        <v>1</v>
      </c>
      <c r="E25" s="168">
        <f t="shared" si="0"/>
        <v>3522210.3343581557</v>
      </c>
      <c r="F25" s="40"/>
    </row>
    <row r="26" spans="1:7" ht="15" x14ac:dyDescent="0.3">
      <c r="A26" s="57"/>
      <c r="B26" s="55" t="s">
        <v>50</v>
      </c>
      <c r="C26" s="42">
        <v>24866880.364220746</v>
      </c>
      <c r="D26" s="56">
        <v>1</v>
      </c>
      <c r="E26" s="168">
        <f t="shared" si="0"/>
        <v>24866880.364220746</v>
      </c>
      <c r="F26" s="40"/>
    </row>
    <row r="27" spans="1:7" ht="14" x14ac:dyDescent="0.3">
      <c r="B27" s="58" t="s">
        <v>34</v>
      </c>
      <c r="C27" s="59">
        <f>SUM(C15:C26)</f>
        <v>844381232.74277747</v>
      </c>
      <c r="D27" s="60"/>
      <c r="E27" s="169">
        <f>SUM(E15:E26)</f>
        <v>844381232.74277747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72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89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2.75" customHeight="1" x14ac:dyDescent="0.3">
      <c r="B35" s="191" t="s">
        <v>98</v>
      </c>
      <c r="C35" s="191"/>
      <c r="D35" s="191"/>
      <c r="E35" s="191"/>
      <c r="F35" s="191"/>
    </row>
    <row r="36" spans="2:6" x14ac:dyDescent="0.3">
      <c r="B36" s="191"/>
      <c r="C36" s="191"/>
      <c r="D36" s="191"/>
      <c r="E36" s="191"/>
      <c r="F36" s="191"/>
    </row>
    <row r="37" spans="2:6" ht="30" customHeight="1" x14ac:dyDescent="0.3">
      <c r="B37" s="192" t="s">
        <v>101</v>
      </c>
      <c r="C37" s="192"/>
      <c r="D37" s="192"/>
      <c r="E37" s="192"/>
      <c r="F37" s="192"/>
    </row>
    <row r="38" spans="2:6" s="173" customFormat="1" ht="18" customHeight="1" x14ac:dyDescent="0.3">
      <c r="B38" s="33" t="s">
        <v>93</v>
      </c>
      <c r="C38" s="33"/>
      <c r="D38" s="35"/>
      <c r="E38" s="33"/>
      <c r="F38" s="33"/>
    </row>
    <row r="39" spans="2:6" x14ac:dyDescent="0.3">
      <c r="B39" s="32" t="s">
        <v>76</v>
      </c>
      <c r="C39" s="33"/>
      <c r="D39" s="35"/>
      <c r="E39" s="33"/>
      <c r="F39" s="33"/>
    </row>
    <row r="40" spans="2:6" x14ac:dyDescent="0.3">
      <c r="B40" s="33"/>
      <c r="C40" s="33"/>
      <c r="D40" s="35"/>
      <c r="E40" s="33"/>
      <c r="F40" s="33"/>
    </row>
    <row r="43" spans="2:6" ht="19" x14ac:dyDescent="0.4">
      <c r="B43" s="76" t="s">
        <v>68</v>
      </c>
      <c r="C43" s="77"/>
      <c r="F43" s="78"/>
    </row>
  </sheetData>
  <sheetProtection selectLockedCells="1"/>
  <mergeCells count="8">
    <mergeCell ref="B35:F36"/>
    <mergeCell ref="B37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2F20-CC2C-4641-ADDC-11400456BC2A}">
  <sheetPr>
    <tabColor rgb="FF00B050"/>
    <pageSetUpPr fitToPage="1"/>
  </sheetPr>
  <dimension ref="A1:H43"/>
  <sheetViews>
    <sheetView showGridLines="0" zoomScale="70" zoomScaleNormal="70" zoomScaleSheetLayoutView="100" workbookViewId="0">
      <selection activeCell="B23" sqref="B23:B26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1" t="s">
        <v>107</v>
      </c>
      <c r="C2" s="181"/>
      <c r="D2" s="181"/>
      <c r="E2" s="181"/>
      <c r="F2" s="181"/>
      <c r="G2" s="181"/>
      <c r="H2" s="181"/>
    </row>
    <row r="3" spans="1:8" ht="16.5" customHeight="1" x14ac:dyDescent="0.3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3">
      <c r="B4" s="181"/>
      <c r="C4" s="181"/>
      <c r="D4" s="181"/>
      <c r="E4" s="181"/>
      <c r="F4" s="181"/>
      <c r="G4" s="181"/>
      <c r="H4" s="181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111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84</v>
      </c>
      <c r="D9" s="49"/>
    </row>
    <row r="10" spans="1:8" ht="16.5" x14ac:dyDescent="0.35">
      <c r="B10" s="50" t="s">
        <v>67</v>
      </c>
      <c r="C10" s="47" t="s">
        <v>108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6" t="e">
        <f>CONCATENATE("AÑO ",#REF!)</f>
        <v>#REF!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3">
      <c r="A14" s="54"/>
      <c r="B14" s="187"/>
      <c r="C14" s="189"/>
      <c r="D14" s="185"/>
      <c r="E14" s="189"/>
      <c r="F14" s="183"/>
    </row>
    <row r="15" spans="1:8" ht="15" x14ac:dyDescent="0.3">
      <c r="A15" s="54"/>
      <c r="B15" s="55" t="s">
        <v>31</v>
      </c>
      <c r="C15" s="42">
        <v>0</v>
      </c>
      <c r="D15" s="56">
        <v>1</v>
      </c>
      <c r="E15" s="168">
        <f>+C15</f>
        <v>0</v>
      </c>
      <c r="F15" s="40"/>
    </row>
    <row r="16" spans="1:8" ht="15" x14ac:dyDescent="0.3">
      <c r="A16" s="54"/>
      <c r="B16" s="55" t="s">
        <v>39</v>
      </c>
      <c r="C16" s="42">
        <v>0</v>
      </c>
      <c r="D16" s="56">
        <v>1</v>
      </c>
      <c r="E16" s="168">
        <f t="shared" ref="E16:E26" si="0">+C16</f>
        <v>0</v>
      </c>
      <c r="F16" s="40"/>
    </row>
    <row r="17" spans="1:6" ht="15" x14ac:dyDescent="0.3">
      <c r="A17" s="54"/>
      <c r="B17" s="55" t="s">
        <v>40</v>
      </c>
      <c r="C17" s="42">
        <v>0</v>
      </c>
      <c r="D17" s="56">
        <v>1</v>
      </c>
      <c r="E17" s="168">
        <f t="shared" si="0"/>
        <v>0</v>
      </c>
      <c r="F17" s="40"/>
    </row>
    <row r="18" spans="1:6" ht="15" x14ac:dyDescent="0.3">
      <c r="A18" s="54"/>
      <c r="B18" s="55" t="s">
        <v>41</v>
      </c>
      <c r="C18" s="42">
        <v>0</v>
      </c>
      <c r="D18" s="56">
        <v>1</v>
      </c>
      <c r="E18" s="168">
        <f t="shared" si="0"/>
        <v>0</v>
      </c>
      <c r="F18" s="40"/>
    </row>
    <row r="19" spans="1:6" ht="15" x14ac:dyDescent="0.3">
      <c r="A19" s="54"/>
      <c r="B19" s="55" t="s">
        <v>42</v>
      </c>
      <c r="C19" s="42">
        <v>0</v>
      </c>
      <c r="D19" s="56">
        <v>1</v>
      </c>
      <c r="E19" s="168">
        <f t="shared" si="0"/>
        <v>0</v>
      </c>
      <c r="F19" s="40"/>
    </row>
    <row r="20" spans="1:6" ht="15" x14ac:dyDescent="0.3">
      <c r="A20" s="57"/>
      <c r="B20" s="55" t="s">
        <v>43</v>
      </c>
      <c r="C20" s="42">
        <v>0</v>
      </c>
      <c r="D20" s="56">
        <v>1</v>
      </c>
      <c r="E20" s="168">
        <f t="shared" si="0"/>
        <v>0</v>
      </c>
      <c r="F20" s="40"/>
    </row>
    <row r="21" spans="1:6" ht="15" x14ac:dyDescent="0.3">
      <c r="A21" s="57"/>
      <c r="B21" s="55" t="s">
        <v>45</v>
      </c>
      <c r="C21" s="42">
        <v>0</v>
      </c>
      <c r="D21" s="56">
        <v>1</v>
      </c>
      <c r="E21" s="168">
        <f t="shared" si="0"/>
        <v>0</v>
      </c>
      <c r="F21" s="40"/>
    </row>
    <row r="22" spans="1:6" ht="15" x14ac:dyDescent="0.3">
      <c r="A22" s="57"/>
      <c r="B22" s="55" t="s">
        <v>46</v>
      </c>
      <c r="C22" s="42">
        <v>61474192.910910003</v>
      </c>
      <c r="D22" s="56">
        <v>1</v>
      </c>
      <c r="E22" s="168">
        <f t="shared" si="0"/>
        <v>61474192.910910003</v>
      </c>
      <c r="F22" s="40"/>
    </row>
    <row r="23" spans="1:6" ht="15" x14ac:dyDescent="0.3">
      <c r="A23" s="57"/>
      <c r="B23" s="55" t="s">
        <v>47</v>
      </c>
      <c r="C23" s="42">
        <v>53281212.341777846</v>
      </c>
      <c r="D23" s="56">
        <v>1</v>
      </c>
      <c r="E23" s="168">
        <f t="shared" si="0"/>
        <v>53281212.341777846</v>
      </c>
      <c r="F23" s="40"/>
    </row>
    <row r="24" spans="1:6" ht="15" x14ac:dyDescent="0.3">
      <c r="A24" s="57"/>
      <c r="B24" s="55" t="s">
        <v>48</v>
      </c>
      <c r="C24" s="42">
        <v>56528155.117976211</v>
      </c>
      <c r="D24" s="56">
        <v>1</v>
      </c>
      <c r="E24" s="168">
        <f t="shared" si="0"/>
        <v>56528155.117976211</v>
      </c>
      <c r="F24" s="40"/>
    </row>
    <row r="25" spans="1:6" ht="15" x14ac:dyDescent="0.3">
      <c r="A25" s="57"/>
      <c r="B25" s="55" t="s">
        <v>49</v>
      </c>
      <c r="C25" s="42">
        <v>52016252.625073045</v>
      </c>
      <c r="D25" s="56">
        <v>1</v>
      </c>
      <c r="E25" s="168">
        <f t="shared" si="0"/>
        <v>52016252.625073045</v>
      </c>
      <c r="F25" s="40"/>
    </row>
    <row r="26" spans="1:6" ht="15" x14ac:dyDescent="0.3">
      <c r="A26" s="57"/>
      <c r="B26" s="55" t="s">
        <v>50</v>
      </c>
      <c r="C26" s="42">
        <v>73002793.67391938</v>
      </c>
      <c r="D26" s="56">
        <v>1</v>
      </c>
      <c r="E26" s="168">
        <f t="shared" si="0"/>
        <v>73002793.67391938</v>
      </c>
      <c r="F26" s="40"/>
    </row>
    <row r="27" spans="1:6" ht="14" x14ac:dyDescent="0.3">
      <c r="B27" s="58" t="s">
        <v>34</v>
      </c>
      <c r="C27" s="59">
        <f>SUM(C22:C26)</f>
        <v>296302606.66965652</v>
      </c>
      <c r="D27" s="60"/>
      <c r="E27" s="169">
        <f>SUM(E15:E26)</f>
        <v>296302606.66965652</v>
      </c>
      <c r="F27" s="62"/>
    </row>
    <row r="28" spans="1:6" ht="14" x14ac:dyDescent="0.3">
      <c r="B28" s="63"/>
      <c r="C28" s="64"/>
      <c r="D28" s="65"/>
      <c r="E28" s="64"/>
      <c r="F28" s="66"/>
    </row>
    <row r="29" spans="1:6" ht="11.25" customHeight="1" x14ac:dyDescent="0.3"/>
    <row r="30" spans="1:6" ht="11.25" customHeight="1" x14ac:dyDescent="0.3">
      <c r="B30" s="73" t="s">
        <v>0</v>
      </c>
      <c r="C30" s="74"/>
      <c r="D30" s="75"/>
      <c r="E30" s="74"/>
      <c r="F30" s="74"/>
    </row>
    <row r="31" spans="1:6" x14ac:dyDescent="0.3">
      <c r="B31" s="74" t="s">
        <v>62</v>
      </c>
      <c r="C31" s="74"/>
      <c r="D31" s="75"/>
      <c r="E31" s="74"/>
      <c r="F31" s="74"/>
    </row>
    <row r="32" spans="1:6" x14ac:dyDescent="0.3">
      <c r="B32" s="74" t="s">
        <v>72</v>
      </c>
      <c r="C32" s="74"/>
      <c r="D32" s="75"/>
      <c r="E32" s="74"/>
      <c r="F32" s="74"/>
    </row>
    <row r="33" spans="2:6" x14ac:dyDescent="0.3">
      <c r="B33" s="74" t="s">
        <v>66</v>
      </c>
      <c r="C33" s="74"/>
      <c r="D33" s="75"/>
      <c r="E33" s="74"/>
      <c r="F33" s="74"/>
    </row>
    <row r="34" spans="2:6" x14ac:dyDescent="0.3">
      <c r="B34" s="32" t="s">
        <v>89</v>
      </c>
    </row>
    <row r="35" spans="2:6" x14ac:dyDescent="0.3">
      <c r="B35" s="32" t="s">
        <v>74</v>
      </c>
      <c r="C35" s="33"/>
      <c r="D35" s="35"/>
      <c r="E35" s="33"/>
      <c r="F35" s="33"/>
    </row>
    <row r="36" spans="2:6" ht="12.75" customHeight="1" x14ac:dyDescent="0.3">
      <c r="B36" s="191" t="s">
        <v>98</v>
      </c>
      <c r="C36" s="191"/>
      <c r="D36" s="191"/>
      <c r="E36" s="191"/>
      <c r="F36" s="191"/>
    </row>
    <row r="37" spans="2:6" x14ac:dyDescent="0.3">
      <c r="B37" s="191"/>
      <c r="C37" s="191"/>
      <c r="D37" s="191"/>
      <c r="E37" s="191"/>
      <c r="F37" s="191"/>
    </row>
    <row r="38" spans="2:6" x14ac:dyDescent="0.3">
      <c r="B38" s="33" t="s">
        <v>105</v>
      </c>
      <c r="C38" s="33"/>
      <c r="D38" s="35"/>
      <c r="E38" s="33"/>
      <c r="F38" s="33"/>
    </row>
    <row r="39" spans="2:6" x14ac:dyDescent="0.3">
      <c r="B39" s="32" t="s">
        <v>106</v>
      </c>
      <c r="C39" s="33"/>
      <c r="D39" s="35"/>
      <c r="E39" s="33"/>
      <c r="F39" s="33"/>
    </row>
    <row r="43" spans="2:6" ht="19" x14ac:dyDescent="0.4">
      <c r="B43" s="76" t="s">
        <v>68</v>
      </c>
      <c r="C43" s="77"/>
      <c r="F43" s="78"/>
    </row>
  </sheetData>
  <sheetProtection selectLockedCells="1"/>
  <mergeCells count="7">
    <mergeCell ref="B36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28F9D-8B46-40F6-B38F-6AB9579C9269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19" sqref="C19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2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1" t="s">
        <v>114</v>
      </c>
      <c r="C2" s="181"/>
      <c r="D2" s="181"/>
      <c r="E2" s="181"/>
      <c r="F2" s="181"/>
      <c r="G2" s="181"/>
      <c r="H2" s="181"/>
    </row>
    <row r="3" spans="1:8" ht="16.5" customHeight="1" x14ac:dyDescent="0.3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3">
      <c r="B4" s="181"/>
      <c r="C4" s="181"/>
      <c r="D4" s="181"/>
      <c r="E4" s="181"/>
      <c r="F4" s="181"/>
      <c r="G4" s="181"/>
      <c r="H4" s="181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113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84</v>
      </c>
      <c r="D9" s="49"/>
    </row>
    <row r="10" spans="1:8" ht="16.5" x14ac:dyDescent="0.35">
      <c r="B10" s="50" t="s">
        <v>67</v>
      </c>
      <c r="C10" s="47" t="s">
        <v>115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6" t="s">
        <v>116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3">
      <c r="A14" s="54"/>
      <c r="B14" s="187"/>
      <c r="C14" s="189"/>
      <c r="D14" s="185"/>
      <c r="E14" s="189"/>
      <c r="F14" s="183"/>
    </row>
    <row r="15" spans="1:8" ht="15" x14ac:dyDescent="0.3">
      <c r="A15" s="54"/>
      <c r="B15" s="55" t="s">
        <v>31</v>
      </c>
      <c r="C15" s="179">
        <v>0</v>
      </c>
      <c r="D15" s="56">
        <v>1</v>
      </c>
      <c r="E15" s="168">
        <v>0</v>
      </c>
      <c r="F15" s="40"/>
    </row>
    <row r="16" spans="1:8" ht="15" x14ac:dyDescent="0.3">
      <c r="A16" s="54"/>
      <c r="B16" s="55" t="s">
        <v>39</v>
      </c>
      <c r="C16" s="179">
        <v>0</v>
      </c>
      <c r="D16" s="56">
        <v>1</v>
      </c>
      <c r="E16" s="168">
        <v>0</v>
      </c>
      <c r="F16" s="40"/>
    </row>
    <row r="17" spans="1:7" ht="15" x14ac:dyDescent="0.3">
      <c r="A17" s="54"/>
      <c r="B17" s="55" t="s">
        <v>40</v>
      </c>
      <c r="C17" s="179">
        <v>0</v>
      </c>
      <c r="D17" s="56">
        <v>1</v>
      </c>
      <c r="E17" s="168">
        <v>0</v>
      </c>
      <c r="F17" s="40"/>
    </row>
    <row r="18" spans="1:7" ht="15" x14ac:dyDescent="0.3">
      <c r="A18" s="54"/>
      <c r="B18" s="55" t="s">
        <v>41</v>
      </c>
      <c r="C18" s="179">
        <v>0</v>
      </c>
      <c r="D18" s="56">
        <v>1</v>
      </c>
      <c r="E18" s="168">
        <v>0</v>
      </c>
      <c r="F18" s="40"/>
    </row>
    <row r="19" spans="1:7" ht="15" x14ac:dyDescent="0.3">
      <c r="A19" s="54"/>
      <c r="B19" s="55" t="s">
        <v>42</v>
      </c>
      <c r="C19" s="179">
        <v>0</v>
      </c>
      <c r="D19" s="56">
        <v>1</v>
      </c>
      <c r="E19" s="168">
        <v>0</v>
      </c>
      <c r="F19" s="40"/>
    </row>
    <row r="20" spans="1:7" ht="15" x14ac:dyDescent="0.3">
      <c r="A20" s="57"/>
      <c r="B20" s="55" t="s">
        <v>43</v>
      </c>
      <c r="C20" s="179">
        <v>0</v>
      </c>
      <c r="D20" s="56">
        <v>1</v>
      </c>
      <c r="E20" s="168">
        <v>0</v>
      </c>
      <c r="F20" s="40"/>
    </row>
    <row r="21" spans="1:7" ht="15" x14ac:dyDescent="0.3">
      <c r="A21" s="57"/>
      <c r="B21" s="55" t="s">
        <v>45</v>
      </c>
      <c r="C21" s="179">
        <v>0</v>
      </c>
      <c r="D21" s="56">
        <v>1</v>
      </c>
      <c r="E21" s="168">
        <v>0</v>
      </c>
      <c r="F21" s="40"/>
    </row>
    <row r="22" spans="1:7" ht="15" x14ac:dyDescent="0.3">
      <c r="A22" s="57"/>
      <c r="B22" s="55" t="s">
        <v>46</v>
      </c>
      <c r="C22" s="179">
        <v>0</v>
      </c>
      <c r="D22" s="56">
        <v>1</v>
      </c>
      <c r="E22" s="168">
        <v>0</v>
      </c>
      <c r="F22" s="40"/>
    </row>
    <row r="23" spans="1:7" ht="15" x14ac:dyDescent="0.3">
      <c r="A23" s="57"/>
      <c r="B23" s="55" t="s">
        <v>47</v>
      </c>
      <c r="C23" s="42">
        <v>165247669.36802676</v>
      </c>
      <c r="D23" s="56">
        <v>1</v>
      </c>
      <c r="E23" s="168">
        <v>165247669.36802676</v>
      </c>
      <c r="F23" s="40"/>
    </row>
    <row r="24" spans="1:7" ht="15" x14ac:dyDescent="0.3">
      <c r="A24" s="57"/>
      <c r="B24" s="55" t="s">
        <v>48</v>
      </c>
      <c r="C24" s="42">
        <v>91318602.910659671</v>
      </c>
      <c r="D24" s="56">
        <v>1</v>
      </c>
      <c r="E24" s="168">
        <v>91318602.910659671</v>
      </c>
      <c r="F24" s="40"/>
    </row>
    <row r="25" spans="1:7" ht="15" x14ac:dyDescent="0.3">
      <c r="A25" s="57"/>
      <c r="B25" s="55" t="s">
        <v>49</v>
      </c>
      <c r="C25" s="42">
        <v>145345290.54784229</v>
      </c>
      <c r="D25" s="56">
        <v>1</v>
      </c>
      <c r="E25" s="168">
        <v>145345290.54784229</v>
      </c>
      <c r="F25" s="40"/>
    </row>
    <row r="26" spans="1:7" ht="15" x14ac:dyDescent="0.3">
      <c r="A26" s="57"/>
      <c r="B26" s="55" t="s">
        <v>50</v>
      </c>
      <c r="C26" s="42">
        <v>210043332.48660621</v>
      </c>
      <c r="D26" s="56">
        <v>1</v>
      </c>
      <c r="E26" s="168">
        <v>210043332.48660621</v>
      </c>
      <c r="F26" s="40"/>
    </row>
    <row r="27" spans="1:7" ht="14" x14ac:dyDescent="0.3">
      <c r="B27" s="58" t="s">
        <v>34</v>
      </c>
      <c r="C27" s="59">
        <v>611954895.31313491</v>
      </c>
      <c r="D27" s="60"/>
      <c r="E27" s="170">
        <v>611954895.31313491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89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9.75" customHeight="1" x14ac:dyDescent="0.3">
      <c r="B35" s="191" t="s">
        <v>98</v>
      </c>
      <c r="C35" s="191"/>
      <c r="D35" s="191"/>
      <c r="E35" s="191"/>
      <c r="F35" s="191"/>
    </row>
    <row r="36" spans="2:6" ht="9.75" customHeight="1" x14ac:dyDescent="0.3">
      <c r="B36" s="191"/>
      <c r="C36" s="191"/>
      <c r="D36" s="191"/>
      <c r="E36" s="191"/>
      <c r="F36" s="191"/>
    </row>
    <row r="37" spans="2:6" ht="9.75" customHeight="1" x14ac:dyDescent="0.3">
      <c r="B37" s="191"/>
      <c r="C37" s="191"/>
      <c r="D37" s="191"/>
      <c r="E37" s="191"/>
      <c r="F37" s="191"/>
    </row>
    <row r="38" spans="2:6" x14ac:dyDescent="0.3">
      <c r="B38" s="33" t="s">
        <v>105</v>
      </c>
      <c r="C38" s="33"/>
      <c r="D38" s="35"/>
      <c r="E38" s="33"/>
      <c r="F38" s="33"/>
    </row>
    <row r="39" spans="2:6" x14ac:dyDescent="0.3">
      <c r="B39" s="32" t="s">
        <v>106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520">
    <tabColor theme="3" tint="0.39997558519241921"/>
    <pageSetUpPr fitToPage="1"/>
  </sheetPr>
  <dimension ref="A1:AG113"/>
  <sheetViews>
    <sheetView showGridLines="0" zoomScale="70" zoomScaleNormal="70" workbookViewId="0">
      <pane xSplit="4" ySplit="10" topLeftCell="H32" activePane="bottomRight" state="frozen"/>
      <selection activeCell="D18" sqref="D18"/>
      <selection pane="topRight" activeCell="D18" sqref="D18"/>
      <selection pane="bottomLeft" activeCell="D18" sqref="D18"/>
      <selection pane="bottomRight" sqref="A1:AC61"/>
    </sheetView>
  </sheetViews>
  <sheetFormatPr baseColWidth="10" defaultColWidth="0" defaultRowHeight="35.25" customHeight="1" x14ac:dyDescent="0.25"/>
  <cols>
    <col min="1" max="1" width="8.26953125" style="1" customWidth="1"/>
    <col min="2" max="2" width="13.453125" style="1" customWidth="1"/>
    <col min="3" max="3" width="9.26953125" style="1" customWidth="1"/>
    <col min="4" max="4" width="8.81640625" style="1" customWidth="1"/>
    <col min="5" max="14" width="11.81640625" style="1" customWidth="1"/>
    <col min="15" max="22" width="12" style="1" bestFit="1" customWidth="1"/>
    <col min="23" max="25" width="12.81640625" style="1" bestFit="1" customWidth="1"/>
    <col min="26" max="26" width="16.1796875" style="1" customWidth="1"/>
    <col min="27" max="27" width="12.453125" style="1" bestFit="1" customWidth="1"/>
    <col min="28" max="28" width="12" style="1" bestFit="1" customWidth="1"/>
    <col min="29" max="29" width="16.453125" style="1" bestFit="1" customWidth="1"/>
    <col min="30" max="30" width="3.4531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6.5" x14ac:dyDescent="0.25">
      <c r="A1" s="79" t="s">
        <v>79</v>
      </c>
    </row>
    <row r="2" spans="1:33" ht="16.5" x14ac:dyDescent="0.25">
      <c r="A2" s="79" t="s">
        <v>55</v>
      </c>
      <c r="C2" s="80"/>
      <c r="D2" s="204"/>
      <c r="E2" s="204"/>
      <c r="F2" s="81"/>
    </row>
    <row r="3" spans="1:33" ht="16.5" x14ac:dyDescent="0.25">
      <c r="A3" s="79" t="s">
        <v>56</v>
      </c>
      <c r="C3" s="80"/>
      <c r="D3" s="82" t="str">
        <f>+'Formato Resumen 21'!C6</f>
        <v>GM-21-003</v>
      </c>
      <c r="E3" s="81"/>
      <c r="F3" s="81"/>
    </row>
    <row r="4" spans="1:33" ht="16.5" x14ac:dyDescent="0.25">
      <c r="A4" s="79" t="s">
        <v>57</v>
      </c>
      <c r="C4" s="80"/>
      <c r="D4" s="2"/>
      <c r="E4" s="81"/>
      <c r="F4" s="81"/>
      <c r="H4" s="83"/>
    </row>
    <row r="5" spans="1:33" ht="16.5" x14ac:dyDescent="0.25">
      <c r="A5" s="79" t="s">
        <v>59</v>
      </c>
      <c r="C5" s="80"/>
      <c r="D5" s="2"/>
      <c r="E5" s="81"/>
      <c r="F5" s="81"/>
    </row>
    <row r="6" spans="1:33" ht="16.5" x14ac:dyDescent="0.25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5">
      <c r="A7" s="79" t="s">
        <v>29</v>
      </c>
      <c r="C7" s="80"/>
      <c r="D7" s="85" t="s">
        <v>61</v>
      </c>
      <c r="E7" s="81"/>
      <c r="F7" s="81"/>
      <c r="X7" s="86"/>
      <c r="Y7" s="86"/>
    </row>
    <row r="8" spans="1:33" ht="13.5" customHeight="1" x14ac:dyDescent="0.4">
      <c r="A8" s="87" t="s">
        <v>60</v>
      </c>
      <c r="D8" s="85" t="s">
        <v>38</v>
      </c>
      <c r="X8" s="86"/>
      <c r="Y8" s="86"/>
    </row>
    <row r="9" spans="1:33" ht="16" thickBot="1" x14ac:dyDescent="0.3">
      <c r="C9" s="196"/>
      <c r="D9" s="196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91" t="s">
        <v>27</v>
      </c>
      <c r="AC10" s="92" t="s">
        <v>34</v>
      </c>
    </row>
    <row r="11" spans="1:33" ht="14" x14ac:dyDescent="0.25">
      <c r="A11" s="202" t="e">
        <f>+DATE(#REF!,1,1)</f>
        <v>#REF!</v>
      </c>
      <c r="B11" s="200">
        <f>+'Formato Resumen 21'!E15</f>
        <v>131225.01034613952</v>
      </c>
      <c r="C11" s="94" t="s">
        <v>35</v>
      </c>
      <c r="D11" s="95" t="e">
        <f>#REF!</f>
        <v>#REF!</v>
      </c>
      <c r="E11" s="96" t="str">
        <f t="shared" ref="E11:AB11" si="0">IF(ISERROR(E64/$AC67*$B11),"",(E64/$AC67*$B11))</f>
        <v/>
      </c>
      <c r="F11" s="97" t="str">
        <f t="shared" si="0"/>
        <v/>
      </c>
      <c r="G11" s="97" t="str">
        <f t="shared" si="0"/>
        <v/>
      </c>
      <c r="H11" s="97" t="str">
        <f t="shared" si="0"/>
        <v/>
      </c>
      <c r="I11" s="97" t="str">
        <f t="shared" si="0"/>
        <v/>
      </c>
      <c r="J11" s="97" t="str">
        <f t="shared" si="0"/>
        <v/>
      </c>
      <c r="K11" s="97" t="str">
        <f t="shared" si="0"/>
        <v/>
      </c>
      <c r="L11" s="97" t="str">
        <f t="shared" si="0"/>
        <v/>
      </c>
      <c r="M11" s="97" t="str">
        <f t="shared" si="0"/>
        <v/>
      </c>
      <c r="N11" s="97" t="str">
        <f t="shared" si="0"/>
        <v/>
      </c>
      <c r="O11" s="97" t="str">
        <f t="shared" si="0"/>
        <v/>
      </c>
      <c r="P11" s="97" t="str">
        <f t="shared" si="0"/>
        <v/>
      </c>
      <c r="Q11" s="97" t="str">
        <f t="shared" si="0"/>
        <v/>
      </c>
      <c r="R11" s="97" t="str">
        <f t="shared" si="0"/>
        <v/>
      </c>
      <c r="S11" s="97" t="str">
        <f t="shared" si="0"/>
        <v/>
      </c>
      <c r="T11" s="97" t="str">
        <f t="shared" si="0"/>
        <v/>
      </c>
      <c r="U11" s="97" t="str">
        <f t="shared" si="0"/>
        <v/>
      </c>
      <c r="V11" s="97" t="str">
        <f t="shared" si="0"/>
        <v/>
      </c>
      <c r="W11" s="97" t="str">
        <f t="shared" si="0"/>
        <v/>
      </c>
      <c r="X11" s="97" t="str">
        <f t="shared" si="0"/>
        <v/>
      </c>
      <c r="Y11" s="97" t="str">
        <f t="shared" si="0"/>
        <v/>
      </c>
      <c r="Z11" s="97" t="str">
        <f t="shared" si="0"/>
        <v/>
      </c>
      <c r="AA11" s="97" t="str">
        <f t="shared" si="0"/>
        <v/>
      </c>
      <c r="AB11" s="98" t="str">
        <f t="shared" si="0"/>
        <v/>
      </c>
      <c r="AC11" s="99" t="e">
        <f>+SUM(E11:AB11)*D11</f>
        <v>#REF!</v>
      </c>
      <c r="AF11" s="1" t="s">
        <v>1</v>
      </c>
      <c r="AG11" s="1">
        <v>1</v>
      </c>
    </row>
    <row r="12" spans="1:33" ht="14" x14ac:dyDescent="0.25">
      <c r="A12" s="202"/>
      <c r="B12" s="200"/>
      <c r="C12" s="100" t="s">
        <v>36</v>
      </c>
      <c r="D12" s="101" t="e">
        <f>#REF!</f>
        <v>#REF!</v>
      </c>
      <c r="E12" s="102" t="str">
        <f t="shared" ref="E12:AB12" si="1">IF(ISERROR(E65/$AC67*$B11),"",(E65/$AC67*$B11))</f>
        <v/>
      </c>
      <c r="F12" s="103" t="str">
        <f t="shared" si="1"/>
        <v/>
      </c>
      <c r="G12" s="103" t="str">
        <f t="shared" si="1"/>
        <v/>
      </c>
      <c r="H12" s="103" t="str">
        <f t="shared" si="1"/>
        <v/>
      </c>
      <c r="I12" s="103" t="str">
        <f t="shared" si="1"/>
        <v/>
      </c>
      <c r="J12" s="103" t="str">
        <f t="shared" si="1"/>
        <v/>
      </c>
      <c r="K12" s="103" t="str">
        <f t="shared" si="1"/>
        <v/>
      </c>
      <c r="L12" s="103" t="str">
        <f t="shared" si="1"/>
        <v/>
      </c>
      <c r="M12" s="103" t="str">
        <f t="shared" si="1"/>
        <v/>
      </c>
      <c r="N12" s="103" t="str">
        <f t="shared" si="1"/>
        <v/>
      </c>
      <c r="O12" s="103" t="str">
        <f t="shared" si="1"/>
        <v/>
      </c>
      <c r="P12" s="103" t="str">
        <f t="shared" si="1"/>
        <v/>
      </c>
      <c r="Q12" s="103" t="str">
        <f t="shared" si="1"/>
        <v/>
      </c>
      <c r="R12" s="103" t="str">
        <f t="shared" si="1"/>
        <v/>
      </c>
      <c r="S12" s="103" t="str">
        <f t="shared" si="1"/>
        <v/>
      </c>
      <c r="T12" s="103" t="str">
        <f t="shared" si="1"/>
        <v/>
      </c>
      <c r="U12" s="103" t="str">
        <f t="shared" si="1"/>
        <v/>
      </c>
      <c r="V12" s="103" t="str">
        <f t="shared" si="1"/>
        <v/>
      </c>
      <c r="W12" s="103" t="str">
        <f t="shared" si="1"/>
        <v/>
      </c>
      <c r="X12" s="103" t="str">
        <f t="shared" si="1"/>
        <v/>
      </c>
      <c r="Y12" s="103" t="str">
        <f t="shared" si="1"/>
        <v/>
      </c>
      <c r="Z12" s="103" t="str">
        <f t="shared" si="1"/>
        <v/>
      </c>
      <c r="AA12" s="103" t="str">
        <f t="shared" si="1"/>
        <v/>
      </c>
      <c r="AB12" s="104" t="str">
        <f t="shared" si="1"/>
        <v/>
      </c>
      <c r="AC12" s="105" t="e">
        <f>+SUM(E12:AB12)*D12</f>
        <v>#REF!</v>
      </c>
      <c r="AF12" s="1" t="s">
        <v>3</v>
      </c>
      <c r="AG12" s="1">
        <f>AG11</f>
        <v>1</v>
      </c>
    </row>
    <row r="13" spans="1:33" ht="14" x14ac:dyDescent="0.25">
      <c r="A13" s="202"/>
      <c r="B13" s="200"/>
      <c r="C13" s="106" t="s">
        <v>37</v>
      </c>
      <c r="D13" s="107" t="e">
        <f>#REF!</f>
        <v>#REF!</v>
      </c>
      <c r="E13" s="108" t="str">
        <f t="shared" ref="E13:AB13" si="2">IF(ISERROR(E66/$AC67*$B11),"",(E66/$AC67*$B11))</f>
        <v/>
      </c>
      <c r="F13" s="109" t="str">
        <f t="shared" si="2"/>
        <v/>
      </c>
      <c r="G13" s="109" t="str">
        <f t="shared" si="2"/>
        <v/>
      </c>
      <c r="H13" s="109" t="str">
        <f t="shared" si="2"/>
        <v/>
      </c>
      <c r="I13" s="109" t="str">
        <f t="shared" si="2"/>
        <v/>
      </c>
      <c r="J13" s="109" t="str">
        <f t="shared" si="2"/>
        <v/>
      </c>
      <c r="K13" s="109" t="str">
        <f t="shared" si="2"/>
        <v/>
      </c>
      <c r="L13" s="109" t="str">
        <f t="shared" si="2"/>
        <v/>
      </c>
      <c r="M13" s="109" t="str">
        <f t="shared" si="2"/>
        <v/>
      </c>
      <c r="N13" s="109" t="str">
        <f t="shared" si="2"/>
        <v/>
      </c>
      <c r="O13" s="109" t="str">
        <f t="shared" si="2"/>
        <v/>
      </c>
      <c r="P13" s="109" t="str">
        <f t="shared" si="2"/>
        <v/>
      </c>
      <c r="Q13" s="109" t="str">
        <f t="shared" si="2"/>
        <v/>
      </c>
      <c r="R13" s="109" t="str">
        <f t="shared" si="2"/>
        <v/>
      </c>
      <c r="S13" s="109" t="str">
        <f t="shared" si="2"/>
        <v/>
      </c>
      <c r="T13" s="109" t="str">
        <f t="shared" si="2"/>
        <v/>
      </c>
      <c r="U13" s="109" t="str">
        <f t="shared" si="2"/>
        <v/>
      </c>
      <c r="V13" s="109" t="str">
        <f t="shared" si="2"/>
        <v/>
      </c>
      <c r="W13" s="109" t="str">
        <f t="shared" si="2"/>
        <v/>
      </c>
      <c r="X13" s="109" t="str">
        <f t="shared" si="2"/>
        <v/>
      </c>
      <c r="Y13" s="109" t="str">
        <f t="shared" si="2"/>
        <v/>
      </c>
      <c r="Z13" s="109" t="str">
        <f t="shared" si="2"/>
        <v/>
      </c>
      <c r="AA13" s="109" t="str">
        <f t="shared" si="2"/>
        <v/>
      </c>
      <c r="AB13" s="110" t="str">
        <f t="shared" si="2"/>
        <v/>
      </c>
      <c r="AC13" s="111" t="e">
        <f>+SUM(E13:AB13)*D13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3"/>
      <c r="B14" s="201"/>
      <c r="C14" s="112" t="s">
        <v>34</v>
      </c>
      <c r="D14" s="113" t="e">
        <f>+SUM(D11:D13)</f>
        <v>#REF!</v>
      </c>
      <c r="E14" s="114" t="str">
        <f t="shared" ref="E14:AB14" si="3">IF(ISERROR(E11*$D11+E12*$D12+E13*$D13),"",(E11*$D11+E12*$D12+E13*$D13))</f>
        <v/>
      </c>
      <c r="F14" s="115" t="str">
        <f t="shared" si="3"/>
        <v/>
      </c>
      <c r="G14" s="115" t="str">
        <f t="shared" si="3"/>
        <v/>
      </c>
      <c r="H14" s="115" t="str">
        <f t="shared" si="3"/>
        <v/>
      </c>
      <c r="I14" s="115" t="str">
        <f t="shared" si="3"/>
        <v/>
      </c>
      <c r="J14" s="115" t="str">
        <f t="shared" si="3"/>
        <v/>
      </c>
      <c r="K14" s="115" t="str">
        <f t="shared" si="3"/>
        <v/>
      </c>
      <c r="L14" s="115" t="str">
        <f t="shared" si="3"/>
        <v/>
      </c>
      <c r="M14" s="115" t="str">
        <f t="shared" si="3"/>
        <v/>
      </c>
      <c r="N14" s="115" t="str">
        <f t="shared" si="3"/>
        <v/>
      </c>
      <c r="O14" s="115" t="str">
        <f t="shared" si="3"/>
        <v/>
      </c>
      <c r="P14" s="115" t="str">
        <f t="shared" si="3"/>
        <v/>
      </c>
      <c r="Q14" s="115" t="str">
        <f t="shared" si="3"/>
        <v/>
      </c>
      <c r="R14" s="115" t="str">
        <f t="shared" si="3"/>
        <v/>
      </c>
      <c r="S14" s="115" t="str">
        <f t="shared" si="3"/>
        <v/>
      </c>
      <c r="T14" s="115" t="str">
        <f t="shared" si="3"/>
        <v/>
      </c>
      <c r="U14" s="115" t="str">
        <f t="shared" si="3"/>
        <v/>
      </c>
      <c r="V14" s="115" t="str">
        <f t="shared" si="3"/>
        <v/>
      </c>
      <c r="W14" s="115" t="str">
        <f t="shared" si="3"/>
        <v/>
      </c>
      <c r="X14" s="115" t="str">
        <f t="shared" si="3"/>
        <v/>
      </c>
      <c r="Y14" s="115" t="str">
        <f t="shared" si="3"/>
        <v/>
      </c>
      <c r="Z14" s="115" t="str">
        <f t="shared" si="3"/>
        <v/>
      </c>
      <c r="AA14" s="115" t="str">
        <f t="shared" si="3"/>
        <v/>
      </c>
      <c r="AB14" s="116" t="str">
        <f t="shared" si="3"/>
        <v/>
      </c>
      <c r="AC14" s="117" t="e">
        <f>+SUM(AC11:AC13)</f>
        <v>#REF!</v>
      </c>
    </row>
    <row r="15" spans="1:33" ht="14" x14ac:dyDescent="0.25">
      <c r="A15" s="202" t="e">
        <f>+DATE(#REF!,1+1,1)</f>
        <v>#REF!</v>
      </c>
      <c r="B15" s="200">
        <f>+'Formato Resumen 21'!E16</f>
        <v>215209.32467248003</v>
      </c>
      <c r="C15" s="94" t="s">
        <v>35</v>
      </c>
      <c r="D15" s="95" t="e">
        <f>#REF!</f>
        <v>#REF!</v>
      </c>
      <c r="E15" s="96" t="str">
        <f t="shared" ref="E15:AB15" si="4">IF(ISERROR(E68/$AC71*$B15),"",(E68/$AC71*$B15))</f>
        <v/>
      </c>
      <c r="F15" s="97" t="str">
        <f t="shared" si="4"/>
        <v/>
      </c>
      <c r="G15" s="97" t="str">
        <f t="shared" si="4"/>
        <v/>
      </c>
      <c r="H15" s="97" t="str">
        <f t="shared" si="4"/>
        <v/>
      </c>
      <c r="I15" s="97" t="str">
        <f t="shared" si="4"/>
        <v/>
      </c>
      <c r="J15" s="97" t="str">
        <f t="shared" si="4"/>
        <v/>
      </c>
      <c r="K15" s="97" t="str">
        <f t="shared" si="4"/>
        <v/>
      </c>
      <c r="L15" s="97" t="str">
        <f t="shared" si="4"/>
        <v/>
      </c>
      <c r="M15" s="97" t="str">
        <f t="shared" si="4"/>
        <v/>
      </c>
      <c r="N15" s="97" t="str">
        <f t="shared" si="4"/>
        <v/>
      </c>
      <c r="O15" s="97" t="str">
        <f t="shared" si="4"/>
        <v/>
      </c>
      <c r="P15" s="97" t="str">
        <f t="shared" si="4"/>
        <v/>
      </c>
      <c r="Q15" s="97" t="str">
        <f t="shared" si="4"/>
        <v/>
      </c>
      <c r="R15" s="97" t="str">
        <f t="shared" si="4"/>
        <v/>
      </c>
      <c r="S15" s="97" t="str">
        <f t="shared" si="4"/>
        <v/>
      </c>
      <c r="T15" s="97" t="str">
        <f t="shared" si="4"/>
        <v/>
      </c>
      <c r="U15" s="97" t="str">
        <f t="shared" si="4"/>
        <v/>
      </c>
      <c r="V15" s="97" t="str">
        <f t="shared" si="4"/>
        <v/>
      </c>
      <c r="W15" s="97" t="str">
        <f t="shared" si="4"/>
        <v/>
      </c>
      <c r="X15" s="97" t="str">
        <f t="shared" si="4"/>
        <v/>
      </c>
      <c r="Y15" s="97" t="str">
        <f t="shared" si="4"/>
        <v/>
      </c>
      <c r="Z15" s="97" t="str">
        <f t="shared" si="4"/>
        <v/>
      </c>
      <c r="AA15" s="97" t="str">
        <f t="shared" si="4"/>
        <v/>
      </c>
      <c r="AB15" s="98" t="str">
        <f t="shared" si="4"/>
        <v/>
      </c>
      <c r="AC15" s="99" t="e">
        <f>+SUM(E15:AB15)*D15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2"/>
      <c r="B16" s="200"/>
      <c r="C16" s="100" t="s">
        <v>36</v>
      </c>
      <c r="D16" s="101" t="e">
        <f>#REF!</f>
        <v>#REF!</v>
      </c>
      <c r="E16" s="102" t="str">
        <f t="shared" ref="E16:AB16" si="5">IF(ISERROR(E69/$AC71*$B15),"",(E69/$AC71*$B15))</f>
        <v/>
      </c>
      <c r="F16" s="103" t="str">
        <f t="shared" si="5"/>
        <v/>
      </c>
      <c r="G16" s="103" t="str">
        <f t="shared" si="5"/>
        <v/>
      </c>
      <c r="H16" s="103" t="str">
        <f t="shared" si="5"/>
        <v/>
      </c>
      <c r="I16" s="103" t="str">
        <f t="shared" si="5"/>
        <v/>
      </c>
      <c r="J16" s="103" t="str">
        <f t="shared" si="5"/>
        <v/>
      </c>
      <c r="K16" s="103" t="str">
        <f t="shared" si="5"/>
        <v/>
      </c>
      <c r="L16" s="103" t="str">
        <f t="shared" si="5"/>
        <v/>
      </c>
      <c r="M16" s="103" t="str">
        <f t="shared" si="5"/>
        <v/>
      </c>
      <c r="N16" s="103" t="str">
        <f t="shared" si="5"/>
        <v/>
      </c>
      <c r="O16" s="103" t="str">
        <f t="shared" si="5"/>
        <v/>
      </c>
      <c r="P16" s="103" t="str">
        <f t="shared" si="5"/>
        <v/>
      </c>
      <c r="Q16" s="103" t="str">
        <f t="shared" si="5"/>
        <v/>
      </c>
      <c r="R16" s="103" t="str">
        <f t="shared" si="5"/>
        <v/>
      </c>
      <c r="S16" s="103" t="str">
        <f t="shared" si="5"/>
        <v/>
      </c>
      <c r="T16" s="103" t="str">
        <f t="shared" si="5"/>
        <v/>
      </c>
      <c r="U16" s="103" t="str">
        <f t="shared" si="5"/>
        <v/>
      </c>
      <c r="V16" s="103" t="str">
        <f t="shared" si="5"/>
        <v/>
      </c>
      <c r="W16" s="103" t="str">
        <f t="shared" si="5"/>
        <v/>
      </c>
      <c r="X16" s="103" t="str">
        <f t="shared" si="5"/>
        <v/>
      </c>
      <c r="Y16" s="103" t="str">
        <f t="shared" si="5"/>
        <v/>
      </c>
      <c r="Z16" s="103" t="str">
        <f t="shared" si="5"/>
        <v/>
      </c>
      <c r="AA16" s="103" t="str">
        <f t="shared" si="5"/>
        <v/>
      </c>
      <c r="AB16" s="104" t="str">
        <f t="shared" si="5"/>
        <v/>
      </c>
      <c r="AC16" s="105" t="e">
        <f>+SUM(E16:AB16)*D16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2"/>
      <c r="B17" s="200"/>
      <c r="C17" s="106" t="s">
        <v>37</v>
      </c>
      <c r="D17" s="107" t="e">
        <f>#REF!</f>
        <v>#REF!</v>
      </c>
      <c r="E17" s="108" t="str">
        <f t="shared" ref="E17:AB17" si="6">IF(ISERROR(E70/$AC71*$B15),"",(E70/$AC71*$B15))</f>
        <v/>
      </c>
      <c r="F17" s="109" t="str">
        <f t="shared" si="6"/>
        <v/>
      </c>
      <c r="G17" s="109" t="str">
        <f t="shared" si="6"/>
        <v/>
      </c>
      <c r="H17" s="109" t="str">
        <f t="shared" si="6"/>
        <v/>
      </c>
      <c r="I17" s="109" t="str">
        <f t="shared" si="6"/>
        <v/>
      </c>
      <c r="J17" s="109" t="str">
        <f t="shared" si="6"/>
        <v/>
      </c>
      <c r="K17" s="109" t="str">
        <f t="shared" si="6"/>
        <v/>
      </c>
      <c r="L17" s="109" t="str">
        <f t="shared" si="6"/>
        <v/>
      </c>
      <c r="M17" s="109" t="str">
        <f t="shared" si="6"/>
        <v/>
      </c>
      <c r="N17" s="109" t="str">
        <f t="shared" si="6"/>
        <v/>
      </c>
      <c r="O17" s="109" t="str">
        <f t="shared" si="6"/>
        <v/>
      </c>
      <c r="P17" s="109" t="str">
        <f t="shared" si="6"/>
        <v/>
      </c>
      <c r="Q17" s="109" t="str">
        <f t="shared" si="6"/>
        <v/>
      </c>
      <c r="R17" s="109" t="str">
        <f t="shared" si="6"/>
        <v/>
      </c>
      <c r="S17" s="109" t="str">
        <f t="shared" si="6"/>
        <v/>
      </c>
      <c r="T17" s="109" t="str">
        <f t="shared" si="6"/>
        <v/>
      </c>
      <c r="U17" s="109" t="str">
        <f t="shared" si="6"/>
        <v/>
      </c>
      <c r="V17" s="109" t="str">
        <f t="shared" si="6"/>
        <v/>
      </c>
      <c r="W17" s="109" t="str">
        <f t="shared" si="6"/>
        <v/>
      </c>
      <c r="X17" s="109" t="str">
        <f t="shared" si="6"/>
        <v/>
      </c>
      <c r="Y17" s="109" t="str">
        <f t="shared" si="6"/>
        <v/>
      </c>
      <c r="Z17" s="109" t="str">
        <f t="shared" si="6"/>
        <v/>
      </c>
      <c r="AA17" s="109" t="str">
        <f t="shared" si="6"/>
        <v/>
      </c>
      <c r="AB17" s="110" t="str">
        <f t="shared" si="6"/>
        <v/>
      </c>
      <c r="AC17" s="111" t="e">
        <f>+SUM(E17:AB17)*D17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3"/>
      <c r="B18" s="201"/>
      <c r="C18" s="112" t="s">
        <v>34</v>
      </c>
      <c r="D18" s="113" t="e">
        <f>+SUM(D15:D17)</f>
        <v>#REF!</v>
      </c>
      <c r="E18" s="114" t="str">
        <f t="shared" ref="E18:AB18" si="7">IF(ISERROR(E15*$D15+E16*$D16+E17*$D17),"",(E15*$D15+E16*$D16+E17*$D17))</f>
        <v/>
      </c>
      <c r="F18" s="115" t="str">
        <f t="shared" si="7"/>
        <v/>
      </c>
      <c r="G18" s="115" t="str">
        <f t="shared" si="7"/>
        <v/>
      </c>
      <c r="H18" s="115" t="str">
        <f t="shared" si="7"/>
        <v/>
      </c>
      <c r="I18" s="115" t="str">
        <f t="shared" si="7"/>
        <v/>
      </c>
      <c r="J18" s="115" t="str">
        <f t="shared" si="7"/>
        <v/>
      </c>
      <c r="K18" s="115" t="str">
        <f t="shared" si="7"/>
        <v/>
      </c>
      <c r="L18" s="115" t="str">
        <f t="shared" si="7"/>
        <v/>
      </c>
      <c r="M18" s="115" t="str">
        <f t="shared" si="7"/>
        <v/>
      </c>
      <c r="N18" s="115" t="str">
        <f t="shared" si="7"/>
        <v/>
      </c>
      <c r="O18" s="115" t="str">
        <f t="shared" si="7"/>
        <v/>
      </c>
      <c r="P18" s="115" t="str">
        <f t="shared" si="7"/>
        <v/>
      </c>
      <c r="Q18" s="115" t="str">
        <f t="shared" si="7"/>
        <v/>
      </c>
      <c r="R18" s="115" t="str">
        <f t="shared" si="7"/>
        <v/>
      </c>
      <c r="S18" s="115" t="str">
        <f t="shared" si="7"/>
        <v/>
      </c>
      <c r="T18" s="115" t="str">
        <f t="shared" si="7"/>
        <v/>
      </c>
      <c r="U18" s="115" t="str">
        <f t="shared" si="7"/>
        <v/>
      </c>
      <c r="V18" s="115" t="str">
        <f t="shared" si="7"/>
        <v/>
      </c>
      <c r="W18" s="115" t="str">
        <f t="shared" si="7"/>
        <v/>
      </c>
      <c r="X18" s="115" t="str">
        <f t="shared" si="7"/>
        <v/>
      </c>
      <c r="Y18" s="115" t="str">
        <f t="shared" si="7"/>
        <v/>
      </c>
      <c r="Z18" s="115" t="str">
        <f t="shared" si="7"/>
        <v/>
      </c>
      <c r="AA18" s="115" t="str">
        <f t="shared" si="7"/>
        <v/>
      </c>
      <c r="AB18" s="116" t="str">
        <f t="shared" si="7"/>
        <v/>
      </c>
      <c r="AC18" s="117" t="e">
        <f>+SUM(AC15:AC17)</f>
        <v>#REF!</v>
      </c>
    </row>
    <row r="19" spans="1:33" ht="14" x14ac:dyDescent="0.25">
      <c r="A19" s="205" t="e">
        <f>+DATE(#REF!,3,1)</f>
        <v>#REF!</v>
      </c>
      <c r="B19" s="200">
        <f>+'Formato Resumen 21'!E17</f>
        <v>210481.13392162236</v>
      </c>
      <c r="C19" s="94" t="s">
        <v>35</v>
      </c>
      <c r="D19" s="95" t="e">
        <f>#REF!</f>
        <v>#REF!</v>
      </c>
      <c r="E19" s="96" t="str">
        <f t="shared" ref="E19:AB19" si="8">IF(ISERROR(E72/$AC75*$B19),"",(E72/$AC75*$B19))</f>
        <v/>
      </c>
      <c r="F19" s="97" t="str">
        <f t="shared" si="8"/>
        <v/>
      </c>
      <c r="G19" s="97" t="str">
        <f t="shared" si="8"/>
        <v/>
      </c>
      <c r="H19" s="97" t="str">
        <f t="shared" si="8"/>
        <v/>
      </c>
      <c r="I19" s="97" t="str">
        <f t="shared" si="8"/>
        <v/>
      </c>
      <c r="J19" s="97" t="str">
        <f t="shared" si="8"/>
        <v/>
      </c>
      <c r="K19" s="97" t="str">
        <f t="shared" si="8"/>
        <v/>
      </c>
      <c r="L19" s="97" t="str">
        <f t="shared" si="8"/>
        <v/>
      </c>
      <c r="M19" s="97" t="str">
        <f t="shared" si="8"/>
        <v/>
      </c>
      <c r="N19" s="97" t="str">
        <f t="shared" si="8"/>
        <v/>
      </c>
      <c r="O19" s="97" t="str">
        <f t="shared" si="8"/>
        <v/>
      </c>
      <c r="P19" s="97" t="str">
        <f t="shared" si="8"/>
        <v/>
      </c>
      <c r="Q19" s="97" t="str">
        <f t="shared" si="8"/>
        <v/>
      </c>
      <c r="R19" s="97" t="str">
        <f t="shared" si="8"/>
        <v/>
      </c>
      <c r="S19" s="97" t="str">
        <f t="shared" si="8"/>
        <v/>
      </c>
      <c r="T19" s="97" t="str">
        <f t="shared" si="8"/>
        <v/>
      </c>
      <c r="U19" s="97" t="str">
        <f t="shared" si="8"/>
        <v/>
      </c>
      <c r="V19" s="97" t="str">
        <f t="shared" si="8"/>
        <v/>
      </c>
      <c r="W19" s="97" t="str">
        <f t="shared" si="8"/>
        <v/>
      </c>
      <c r="X19" s="97" t="str">
        <f t="shared" si="8"/>
        <v/>
      </c>
      <c r="Y19" s="97" t="str">
        <f t="shared" si="8"/>
        <v/>
      </c>
      <c r="Z19" s="97" t="str">
        <f t="shared" si="8"/>
        <v/>
      </c>
      <c r="AA19" s="97" t="str">
        <f t="shared" si="8"/>
        <v/>
      </c>
      <c r="AB19" s="98" t="str">
        <f t="shared" si="8"/>
        <v/>
      </c>
      <c r="AC19" s="99" t="e">
        <f>+SUM(E19:AB19)*D19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2"/>
      <c r="B20" s="200"/>
      <c r="C20" s="100" t="s">
        <v>36</v>
      </c>
      <c r="D20" s="101" t="e">
        <f>#REF!</f>
        <v>#REF!</v>
      </c>
      <c r="E20" s="102" t="str">
        <f t="shared" ref="E20:AB20" si="9">IF(ISERROR(E73/$AC75*$B19),"",(E73/$AC75*$B19))</f>
        <v/>
      </c>
      <c r="F20" s="103" t="str">
        <f t="shared" si="9"/>
        <v/>
      </c>
      <c r="G20" s="103" t="str">
        <f t="shared" si="9"/>
        <v/>
      </c>
      <c r="H20" s="103" t="str">
        <f t="shared" si="9"/>
        <v/>
      </c>
      <c r="I20" s="103" t="str">
        <f t="shared" si="9"/>
        <v/>
      </c>
      <c r="J20" s="103" t="str">
        <f t="shared" si="9"/>
        <v/>
      </c>
      <c r="K20" s="103" t="str">
        <f t="shared" si="9"/>
        <v/>
      </c>
      <c r="L20" s="103" t="str">
        <f t="shared" si="9"/>
        <v/>
      </c>
      <c r="M20" s="103" t="str">
        <f t="shared" si="9"/>
        <v/>
      </c>
      <c r="N20" s="103" t="str">
        <f t="shared" si="9"/>
        <v/>
      </c>
      <c r="O20" s="103" t="str">
        <f t="shared" si="9"/>
        <v/>
      </c>
      <c r="P20" s="103" t="str">
        <f t="shared" si="9"/>
        <v/>
      </c>
      <c r="Q20" s="103" t="str">
        <f t="shared" si="9"/>
        <v/>
      </c>
      <c r="R20" s="103" t="str">
        <f t="shared" si="9"/>
        <v/>
      </c>
      <c r="S20" s="103" t="str">
        <f t="shared" si="9"/>
        <v/>
      </c>
      <c r="T20" s="103" t="str">
        <f t="shared" si="9"/>
        <v/>
      </c>
      <c r="U20" s="103" t="str">
        <f t="shared" si="9"/>
        <v/>
      </c>
      <c r="V20" s="103" t="str">
        <f t="shared" si="9"/>
        <v/>
      </c>
      <c r="W20" s="103" t="str">
        <f t="shared" si="9"/>
        <v/>
      </c>
      <c r="X20" s="103" t="str">
        <f t="shared" si="9"/>
        <v/>
      </c>
      <c r="Y20" s="103" t="str">
        <f t="shared" si="9"/>
        <v/>
      </c>
      <c r="Z20" s="103" t="str">
        <f t="shared" si="9"/>
        <v/>
      </c>
      <c r="AA20" s="103" t="str">
        <f t="shared" si="9"/>
        <v/>
      </c>
      <c r="AB20" s="104" t="str">
        <f t="shared" si="9"/>
        <v/>
      </c>
      <c r="AC20" s="105" t="e">
        <f>+SUM(E20:AB20)*D20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2"/>
      <c r="B21" s="200"/>
      <c r="C21" s="106" t="s">
        <v>37</v>
      </c>
      <c r="D21" s="107" t="e">
        <f>#REF!</f>
        <v>#REF!</v>
      </c>
      <c r="E21" s="108" t="str">
        <f t="shared" ref="E21:AB21" si="10">IF(ISERROR(E74/$AC75*$B19),"",(E74/$AC75*$B19))</f>
        <v/>
      </c>
      <c r="F21" s="109" t="str">
        <f t="shared" si="10"/>
        <v/>
      </c>
      <c r="G21" s="109" t="str">
        <f t="shared" si="10"/>
        <v/>
      </c>
      <c r="H21" s="109" t="str">
        <f t="shared" si="10"/>
        <v/>
      </c>
      <c r="I21" s="109" t="str">
        <f t="shared" si="10"/>
        <v/>
      </c>
      <c r="J21" s="109" t="str">
        <f t="shared" si="10"/>
        <v/>
      </c>
      <c r="K21" s="109" t="str">
        <f t="shared" si="10"/>
        <v/>
      </c>
      <c r="L21" s="109" t="str">
        <f t="shared" si="10"/>
        <v/>
      </c>
      <c r="M21" s="109" t="str">
        <f t="shared" si="10"/>
        <v/>
      </c>
      <c r="N21" s="109" t="str">
        <f t="shared" si="10"/>
        <v/>
      </c>
      <c r="O21" s="109" t="str">
        <f t="shared" si="10"/>
        <v/>
      </c>
      <c r="P21" s="109" t="str">
        <f t="shared" si="10"/>
        <v/>
      </c>
      <c r="Q21" s="109" t="str">
        <f t="shared" si="10"/>
        <v/>
      </c>
      <c r="R21" s="109" t="str">
        <f t="shared" si="10"/>
        <v/>
      </c>
      <c r="S21" s="109" t="str">
        <f t="shared" si="10"/>
        <v/>
      </c>
      <c r="T21" s="109" t="str">
        <f t="shared" si="10"/>
        <v/>
      </c>
      <c r="U21" s="109" t="str">
        <f t="shared" si="10"/>
        <v/>
      </c>
      <c r="V21" s="109" t="str">
        <f t="shared" si="10"/>
        <v/>
      </c>
      <c r="W21" s="109" t="str">
        <f t="shared" si="10"/>
        <v/>
      </c>
      <c r="X21" s="109" t="str">
        <f t="shared" si="10"/>
        <v/>
      </c>
      <c r="Y21" s="109" t="str">
        <f t="shared" si="10"/>
        <v/>
      </c>
      <c r="Z21" s="109" t="str">
        <f t="shared" si="10"/>
        <v/>
      </c>
      <c r="AA21" s="109" t="str">
        <f t="shared" si="10"/>
        <v/>
      </c>
      <c r="AB21" s="110" t="str">
        <f t="shared" si="10"/>
        <v/>
      </c>
      <c r="AC21" s="111" t="e">
        <f>+SUM(E21:AB21)*D21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3"/>
      <c r="B22" s="201"/>
      <c r="C22" s="112" t="s">
        <v>34</v>
      </c>
      <c r="D22" s="113" t="e">
        <f>+SUM(D19:D21)</f>
        <v>#REF!</v>
      </c>
      <c r="E22" s="114" t="str">
        <f t="shared" ref="E22:AB22" si="11">IF(ISERROR(E19*$D19+E20*$D20+E21*$D21),"",(E19*$D19+E20*$D20+E21*$D21))</f>
        <v/>
      </c>
      <c r="F22" s="115" t="str">
        <f t="shared" si="11"/>
        <v/>
      </c>
      <c r="G22" s="115" t="str">
        <f t="shared" si="11"/>
        <v/>
      </c>
      <c r="H22" s="115" t="str">
        <f t="shared" si="11"/>
        <v/>
      </c>
      <c r="I22" s="115" t="str">
        <f t="shared" si="11"/>
        <v/>
      </c>
      <c r="J22" s="115" t="str">
        <f t="shared" si="11"/>
        <v/>
      </c>
      <c r="K22" s="115" t="str">
        <f t="shared" si="11"/>
        <v/>
      </c>
      <c r="L22" s="115" t="str">
        <f t="shared" si="11"/>
        <v/>
      </c>
      <c r="M22" s="115" t="str">
        <f t="shared" si="11"/>
        <v/>
      </c>
      <c r="N22" s="115" t="str">
        <f t="shared" si="11"/>
        <v/>
      </c>
      <c r="O22" s="115" t="str">
        <f t="shared" si="11"/>
        <v/>
      </c>
      <c r="P22" s="115" t="str">
        <f t="shared" si="11"/>
        <v/>
      </c>
      <c r="Q22" s="115" t="str">
        <f t="shared" si="11"/>
        <v/>
      </c>
      <c r="R22" s="115" t="str">
        <f t="shared" si="11"/>
        <v/>
      </c>
      <c r="S22" s="115" t="str">
        <f t="shared" si="11"/>
        <v/>
      </c>
      <c r="T22" s="115" t="str">
        <f t="shared" si="11"/>
        <v/>
      </c>
      <c r="U22" s="115" t="str">
        <f t="shared" si="11"/>
        <v/>
      </c>
      <c r="V22" s="115" t="str">
        <f t="shared" si="11"/>
        <v/>
      </c>
      <c r="W22" s="115" t="str">
        <f t="shared" si="11"/>
        <v/>
      </c>
      <c r="X22" s="115" t="str">
        <f t="shared" si="11"/>
        <v/>
      </c>
      <c r="Y22" s="115" t="str">
        <f t="shared" si="11"/>
        <v/>
      </c>
      <c r="Z22" s="115" t="str">
        <f t="shared" si="11"/>
        <v/>
      </c>
      <c r="AA22" s="115" t="str">
        <f t="shared" si="11"/>
        <v/>
      </c>
      <c r="AB22" s="116" t="str">
        <f t="shared" si="11"/>
        <v/>
      </c>
      <c r="AC22" s="117" t="e">
        <f>+SUM(AC19:AC21)</f>
        <v>#REF!</v>
      </c>
    </row>
    <row r="23" spans="1:33" ht="14" x14ac:dyDescent="0.25">
      <c r="A23" s="202" t="e">
        <f>+DATE(#REF!,4,1)</f>
        <v>#REF!</v>
      </c>
      <c r="B23" s="200">
        <f>+'Formato Resumen 21'!E18</f>
        <v>169357.93070678459</v>
      </c>
      <c r="C23" s="94" t="s">
        <v>35</v>
      </c>
      <c r="D23" s="95" t="e">
        <f>#REF!</f>
        <v>#REF!</v>
      </c>
      <c r="E23" s="96" t="str">
        <f t="shared" ref="E23:AB23" si="12">IF(ISERROR(E76/$AC79*$B23),"",(E76/$AC79*$B23))</f>
        <v/>
      </c>
      <c r="F23" s="97" t="str">
        <f t="shared" si="12"/>
        <v/>
      </c>
      <c r="G23" s="97" t="str">
        <f t="shared" si="12"/>
        <v/>
      </c>
      <c r="H23" s="97" t="str">
        <f t="shared" si="12"/>
        <v/>
      </c>
      <c r="I23" s="97" t="str">
        <f t="shared" si="12"/>
        <v/>
      </c>
      <c r="J23" s="97" t="str">
        <f t="shared" si="12"/>
        <v/>
      </c>
      <c r="K23" s="97" t="str">
        <f t="shared" si="12"/>
        <v/>
      </c>
      <c r="L23" s="97" t="str">
        <f t="shared" si="12"/>
        <v/>
      </c>
      <c r="M23" s="97" t="str">
        <f t="shared" si="12"/>
        <v/>
      </c>
      <c r="N23" s="97" t="str">
        <f t="shared" si="12"/>
        <v/>
      </c>
      <c r="O23" s="97" t="str">
        <f t="shared" si="12"/>
        <v/>
      </c>
      <c r="P23" s="97" t="str">
        <f t="shared" si="12"/>
        <v/>
      </c>
      <c r="Q23" s="97" t="str">
        <f t="shared" si="12"/>
        <v/>
      </c>
      <c r="R23" s="97" t="str">
        <f t="shared" si="12"/>
        <v/>
      </c>
      <c r="S23" s="97" t="str">
        <f t="shared" si="12"/>
        <v/>
      </c>
      <c r="T23" s="97" t="str">
        <f t="shared" si="12"/>
        <v/>
      </c>
      <c r="U23" s="97" t="str">
        <f t="shared" si="12"/>
        <v/>
      </c>
      <c r="V23" s="97" t="str">
        <f t="shared" si="12"/>
        <v/>
      </c>
      <c r="W23" s="97" t="str">
        <f t="shared" si="12"/>
        <v/>
      </c>
      <c r="X23" s="97" t="str">
        <f t="shared" si="12"/>
        <v/>
      </c>
      <c r="Y23" s="97" t="str">
        <f t="shared" si="12"/>
        <v/>
      </c>
      <c r="Z23" s="97" t="str">
        <f t="shared" si="12"/>
        <v/>
      </c>
      <c r="AA23" s="97" t="str">
        <f t="shared" si="12"/>
        <v/>
      </c>
      <c r="AB23" s="98" t="str">
        <f t="shared" si="12"/>
        <v/>
      </c>
      <c r="AC23" s="99" t="e">
        <f>+SUM(E23:AB23)*D23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2"/>
      <c r="B24" s="200"/>
      <c r="C24" s="100" t="s">
        <v>36</v>
      </c>
      <c r="D24" s="101" t="e">
        <f>#REF!</f>
        <v>#REF!</v>
      </c>
      <c r="E24" s="102" t="str">
        <f t="shared" ref="E24:AB24" si="13">IF(ISERROR(E77/$AC79*$B23),"",(E77/$AC79*$B23))</f>
        <v/>
      </c>
      <c r="F24" s="103" t="str">
        <f t="shared" si="13"/>
        <v/>
      </c>
      <c r="G24" s="103" t="str">
        <f t="shared" si="13"/>
        <v/>
      </c>
      <c r="H24" s="103" t="str">
        <f t="shared" si="13"/>
        <v/>
      </c>
      <c r="I24" s="103" t="str">
        <f t="shared" si="13"/>
        <v/>
      </c>
      <c r="J24" s="103" t="str">
        <f t="shared" si="13"/>
        <v/>
      </c>
      <c r="K24" s="103" t="str">
        <f t="shared" si="13"/>
        <v/>
      </c>
      <c r="L24" s="103" t="str">
        <f t="shared" si="13"/>
        <v/>
      </c>
      <c r="M24" s="103" t="str">
        <f t="shared" si="13"/>
        <v/>
      </c>
      <c r="N24" s="103" t="str">
        <f t="shared" si="13"/>
        <v/>
      </c>
      <c r="O24" s="103" t="str">
        <f t="shared" si="13"/>
        <v/>
      </c>
      <c r="P24" s="103" t="str">
        <f t="shared" si="13"/>
        <v/>
      </c>
      <c r="Q24" s="103" t="str">
        <f t="shared" si="13"/>
        <v/>
      </c>
      <c r="R24" s="103" t="str">
        <f t="shared" si="13"/>
        <v/>
      </c>
      <c r="S24" s="103" t="str">
        <f t="shared" si="13"/>
        <v/>
      </c>
      <c r="T24" s="103" t="str">
        <f t="shared" si="13"/>
        <v/>
      </c>
      <c r="U24" s="103" t="str">
        <f t="shared" si="13"/>
        <v/>
      </c>
      <c r="V24" s="103" t="str">
        <f t="shared" si="13"/>
        <v/>
      </c>
      <c r="W24" s="103" t="str">
        <f t="shared" si="13"/>
        <v/>
      </c>
      <c r="X24" s="103" t="str">
        <f t="shared" si="13"/>
        <v/>
      </c>
      <c r="Y24" s="103" t="str">
        <f t="shared" si="13"/>
        <v/>
      </c>
      <c r="Z24" s="103" t="str">
        <f t="shared" si="13"/>
        <v/>
      </c>
      <c r="AA24" s="103" t="str">
        <f t="shared" si="13"/>
        <v/>
      </c>
      <c r="AB24" s="104" t="str">
        <f t="shared" si="13"/>
        <v/>
      </c>
      <c r="AC24" s="105" t="e">
        <f>+SUM(E24:AB24)*D24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2"/>
      <c r="B25" s="200"/>
      <c r="C25" s="106" t="s">
        <v>37</v>
      </c>
      <c r="D25" s="107" t="e">
        <f>#REF!</f>
        <v>#REF!</v>
      </c>
      <c r="E25" s="108" t="str">
        <f t="shared" ref="E25:AB25" si="14">IF(ISERROR(E78/$AC79*$B23),"",(E78/$AC79*$B23))</f>
        <v/>
      </c>
      <c r="F25" s="109" t="str">
        <f t="shared" si="14"/>
        <v/>
      </c>
      <c r="G25" s="109" t="str">
        <f t="shared" si="14"/>
        <v/>
      </c>
      <c r="H25" s="109" t="str">
        <f t="shared" si="14"/>
        <v/>
      </c>
      <c r="I25" s="109" t="str">
        <f t="shared" si="14"/>
        <v/>
      </c>
      <c r="J25" s="109" t="str">
        <f t="shared" si="14"/>
        <v/>
      </c>
      <c r="K25" s="109" t="str">
        <f t="shared" si="14"/>
        <v/>
      </c>
      <c r="L25" s="109" t="str">
        <f t="shared" si="14"/>
        <v/>
      </c>
      <c r="M25" s="109" t="str">
        <f t="shared" si="14"/>
        <v/>
      </c>
      <c r="N25" s="109" t="str">
        <f t="shared" si="14"/>
        <v/>
      </c>
      <c r="O25" s="109" t="str">
        <f t="shared" si="14"/>
        <v/>
      </c>
      <c r="P25" s="109" t="str">
        <f t="shared" si="14"/>
        <v/>
      </c>
      <c r="Q25" s="109" t="str">
        <f t="shared" si="14"/>
        <v/>
      </c>
      <c r="R25" s="109" t="str">
        <f t="shared" si="14"/>
        <v/>
      </c>
      <c r="S25" s="109" t="str">
        <f t="shared" si="14"/>
        <v/>
      </c>
      <c r="T25" s="109" t="str">
        <f t="shared" si="14"/>
        <v/>
      </c>
      <c r="U25" s="109" t="str">
        <f t="shared" si="14"/>
        <v/>
      </c>
      <c r="V25" s="109" t="str">
        <f t="shared" si="14"/>
        <v/>
      </c>
      <c r="W25" s="109" t="str">
        <f t="shared" si="14"/>
        <v/>
      </c>
      <c r="X25" s="109" t="str">
        <f t="shared" si="14"/>
        <v/>
      </c>
      <c r="Y25" s="109" t="str">
        <f t="shared" si="14"/>
        <v/>
      </c>
      <c r="Z25" s="109" t="str">
        <f t="shared" si="14"/>
        <v/>
      </c>
      <c r="AA25" s="109" t="str">
        <f t="shared" si="14"/>
        <v/>
      </c>
      <c r="AB25" s="110" t="str">
        <f t="shared" si="14"/>
        <v/>
      </c>
      <c r="AC25" s="111" t="e">
        <f>+SUM(E25:AB25)*D25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3"/>
      <c r="B26" s="201"/>
      <c r="C26" s="112" t="s">
        <v>34</v>
      </c>
      <c r="D26" s="113" t="e">
        <f>+SUM(D23:D25)</f>
        <v>#REF!</v>
      </c>
      <c r="E26" s="114" t="str">
        <f t="shared" ref="E26:AB26" si="15">IF(ISERROR(E23*$D23+E24*$D24+E25*$D25),"",(E23*$D23+E24*$D24+E25*$D25))</f>
        <v/>
      </c>
      <c r="F26" s="115" t="str">
        <f t="shared" si="15"/>
        <v/>
      </c>
      <c r="G26" s="115" t="str">
        <f t="shared" si="15"/>
        <v/>
      </c>
      <c r="H26" s="115" t="str">
        <f t="shared" si="15"/>
        <v/>
      </c>
      <c r="I26" s="115" t="str">
        <f t="shared" si="15"/>
        <v/>
      </c>
      <c r="J26" s="115" t="str">
        <f t="shared" si="15"/>
        <v/>
      </c>
      <c r="K26" s="115" t="str">
        <f t="shared" si="15"/>
        <v/>
      </c>
      <c r="L26" s="115" t="str">
        <f t="shared" si="15"/>
        <v/>
      </c>
      <c r="M26" s="115" t="str">
        <f t="shared" si="15"/>
        <v/>
      </c>
      <c r="N26" s="115" t="str">
        <f t="shared" si="15"/>
        <v/>
      </c>
      <c r="O26" s="115" t="str">
        <f t="shared" si="15"/>
        <v/>
      </c>
      <c r="P26" s="115" t="str">
        <f t="shared" si="15"/>
        <v/>
      </c>
      <c r="Q26" s="115" t="str">
        <f t="shared" si="15"/>
        <v/>
      </c>
      <c r="R26" s="115" t="str">
        <f t="shared" si="15"/>
        <v/>
      </c>
      <c r="S26" s="115" t="str">
        <f t="shared" si="15"/>
        <v/>
      </c>
      <c r="T26" s="115" t="str">
        <f t="shared" si="15"/>
        <v/>
      </c>
      <c r="U26" s="115" t="str">
        <f t="shared" si="15"/>
        <v/>
      </c>
      <c r="V26" s="115" t="str">
        <f t="shared" si="15"/>
        <v/>
      </c>
      <c r="W26" s="115" t="str">
        <f t="shared" si="15"/>
        <v/>
      </c>
      <c r="X26" s="115" t="str">
        <f t="shared" si="15"/>
        <v/>
      </c>
      <c r="Y26" s="115" t="str">
        <f t="shared" si="15"/>
        <v/>
      </c>
      <c r="Z26" s="115" t="str">
        <f t="shared" si="15"/>
        <v/>
      </c>
      <c r="AA26" s="115" t="str">
        <f t="shared" si="15"/>
        <v/>
      </c>
      <c r="AB26" s="116" t="str">
        <f t="shared" si="15"/>
        <v/>
      </c>
      <c r="AC26" s="117" t="e">
        <f>+SUM(AC23:AC25)</f>
        <v>#REF!</v>
      </c>
    </row>
    <row r="27" spans="1:33" ht="14" x14ac:dyDescent="0.25">
      <c r="A27" s="202" t="e">
        <f>+DATE(#REF!,5,1)</f>
        <v>#REF!</v>
      </c>
      <c r="B27" s="200">
        <f>+'Formato Resumen 21'!E19</f>
        <v>72431.057055157959</v>
      </c>
      <c r="C27" s="94" t="s">
        <v>35</v>
      </c>
      <c r="D27" s="95" t="e">
        <f>#REF!</f>
        <v>#REF!</v>
      </c>
      <c r="E27" s="96" t="str">
        <f t="shared" ref="E27:AB27" si="16">IF(ISERROR(E80/$AC83*$B27),"",(E80/$AC83*$B27))</f>
        <v/>
      </c>
      <c r="F27" s="97" t="str">
        <f t="shared" si="16"/>
        <v/>
      </c>
      <c r="G27" s="97" t="str">
        <f t="shared" si="16"/>
        <v/>
      </c>
      <c r="H27" s="97" t="str">
        <f t="shared" si="16"/>
        <v/>
      </c>
      <c r="I27" s="97" t="str">
        <f t="shared" si="16"/>
        <v/>
      </c>
      <c r="J27" s="97" t="str">
        <f t="shared" si="16"/>
        <v/>
      </c>
      <c r="K27" s="97" t="str">
        <f t="shared" si="16"/>
        <v/>
      </c>
      <c r="L27" s="97" t="str">
        <f t="shared" si="16"/>
        <v/>
      </c>
      <c r="M27" s="97" t="str">
        <f t="shared" si="16"/>
        <v/>
      </c>
      <c r="N27" s="97" t="str">
        <f t="shared" si="16"/>
        <v/>
      </c>
      <c r="O27" s="97" t="str">
        <f t="shared" si="16"/>
        <v/>
      </c>
      <c r="P27" s="97" t="str">
        <f t="shared" si="16"/>
        <v/>
      </c>
      <c r="Q27" s="97" t="str">
        <f t="shared" si="16"/>
        <v/>
      </c>
      <c r="R27" s="97" t="str">
        <f t="shared" si="16"/>
        <v/>
      </c>
      <c r="S27" s="97" t="str">
        <f t="shared" si="16"/>
        <v/>
      </c>
      <c r="T27" s="97" t="str">
        <f t="shared" si="16"/>
        <v/>
      </c>
      <c r="U27" s="97" t="str">
        <f t="shared" si="16"/>
        <v/>
      </c>
      <c r="V27" s="97" t="str">
        <f t="shared" si="16"/>
        <v/>
      </c>
      <c r="W27" s="97" t="str">
        <f t="shared" si="16"/>
        <v/>
      </c>
      <c r="X27" s="97" t="str">
        <f t="shared" si="16"/>
        <v/>
      </c>
      <c r="Y27" s="97" t="str">
        <f t="shared" si="16"/>
        <v/>
      </c>
      <c r="Z27" s="97" t="str">
        <f t="shared" si="16"/>
        <v/>
      </c>
      <c r="AA27" s="97" t="str">
        <f t="shared" si="16"/>
        <v/>
      </c>
      <c r="AB27" s="98" t="str">
        <f t="shared" si="16"/>
        <v/>
      </c>
      <c r="AC27" s="99" t="e">
        <f>+SUM(E27:AB27)*D27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2"/>
      <c r="B28" s="200"/>
      <c r="C28" s="100" t="s">
        <v>36</v>
      </c>
      <c r="D28" s="101" t="e">
        <f>#REF!</f>
        <v>#REF!</v>
      </c>
      <c r="E28" s="102" t="str">
        <f t="shared" ref="E28:AB28" si="17">IF(ISERROR(E81/$AC83*$B27),"",(E81/$AC83*$B27))</f>
        <v/>
      </c>
      <c r="F28" s="103" t="str">
        <f t="shared" si="17"/>
        <v/>
      </c>
      <c r="G28" s="103" t="str">
        <f t="shared" si="17"/>
        <v/>
      </c>
      <c r="H28" s="103" t="str">
        <f t="shared" si="17"/>
        <v/>
      </c>
      <c r="I28" s="103" t="str">
        <f t="shared" si="17"/>
        <v/>
      </c>
      <c r="J28" s="103" t="str">
        <f t="shared" si="17"/>
        <v/>
      </c>
      <c r="K28" s="103" t="str">
        <f t="shared" si="17"/>
        <v/>
      </c>
      <c r="L28" s="103" t="str">
        <f t="shared" si="17"/>
        <v/>
      </c>
      <c r="M28" s="103" t="str">
        <f t="shared" si="17"/>
        <v/>
      </c>
      <c r="N28" s="103" t="str">
        <f t="shared" si="17"/>
        <v/>
      </c>
      <c r="O28" s="103" t="str">
        <f t="shared" si="17"/>
        <v/>
      </c>
      <c r="P28" s="103" t="str">
        <f t="shared" si="17"/>
        <v/>
      </c>
      <c r="Q28" s="103" t="str">
        <f t="shared" si="17"/>
        <v/>
      </c>
      <c r="R28" s="103" t="str">
        <f t="shared" si="17"/>
        <v/>
      </c>
      <c r="S28" s="103" t="str">
        <f t="shared" si="17"/>
        <v/>
      </c>
      <c r="T28" s="103" t="str">
        <f t="shared" si="17"/>
        <v/>
      </c>
      <c r="U28" s="103" t="str">
        <f t="shared" si="17"/>
        <v/>
      </c>
      <c r="V28" s="103" t="str">
        <f t="shared" si="17"/>
        <v/>
      </c>
      <c r="W28" s="103" t="str">
        <f t="shared" si="17"/>
        <v/>
      </c>
      <c r="X28" s="103" t="str">
        <f t="shared" si="17"/>
        <v/>
      </c>
      <c r="Y28" s="103" t="str">
        <f t="shared" si="17"/>
        <v/>
      </c>
      <c r="Z28" s="103" t="str">
        <f t="shared" si="17"/>
        <v/>
      </c>
      <c r="AA28" s="103" t="str">
        <f t="shared" si="17"/>
        <v/>
      </c>
      <c r="AB28" s="104" t="str">
        <f t="shared" si="17"/>
        <v/>
      </c>
      <c r="AC28" s="105" t="e">
        <f>+SUM(E28:AB28)*D28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2"/>
      <c r="B29" s="200"/>
      <c r="C29" s="106" t="s">
        <v>37</v>
      </c>
      <c r="D29" s="107" t="e">
        <f>#REF!</f>
        <v>#REF!</v>
      </c>
      <c r="E29" s="108" t="str">
        <f t="shared" ref="E29:AB29" si="18">IF(ISERROR(E82/$AC83*$B27),"",(E82/$AC83*$B27))</f>
        <v/>
      </c>
      <c r="F29" s="109" t="str">
        <f t="shared" si="18"/>
        <v/>
      </c>
      <c r="G29" s="109" t="str">
        <f t="shared" si="18"/>
        <v/>
      </c>
      <c r="H29" s="109" t="str">
        <f t="shared" si="18"/>
        <v/>
      </c>
      <c r="I29" s="109" t="str">
        <f t="shared" si="18"/>
        <v/>
      </c>
      <c r="J29" s="109" t="str">
        <f t="shared" si="18"/>
        <v/>
      </c>
      <c r="K29" s="109" t="str">
        <f t="shared" si="18"/>
        <v/>
      </c>
      <c r="L29" s="109" t="str">
        <f t="shared" si="18"/>
        <v/>
      </c>
      <c r="M29" s="109" t="str">
        <f t="shared" si="18"/>
        <v/>
      </c>
      <c r="N29" s="109" t="str">
        <f t="shared" si="18"/>
        <v/>
      </c>
      <c r="O29" s="109" t="str">
        <f t="shared" si="18"/>
        <v/>
      </c>
      <c r="P29" s="109" t="str">
        <f t="shared" si="18"/>
        <v/>
      </c>
      <c r="Q29" s="109" t="str">
        <f t="shared" si="18"/>
        <v/>
      </c>
      <c r="R29" s="109" t="str">
        <f t="shared" si="18"/>
        <v/>
      </c>
      <c r="S29" s="109" t="str">
        <f t="shared" si="18"/>
        <v/>
      </c>
      <c r="T29" s="109" t="str">
        <f t="shared" si="18"/>
        <v/>
      </c>
      <c r="U29" s="109" t="str">
        <f t="shared" si="18"/>
        <v/>
      </c>
      <c r="V29" s="109" t="str">
        <f t="shared" si="18"/>
        <v/>
      </c>
      <c r="W29" s="109" t="str">
        <f t="shared" si="18"/>
        <v/>
      </c>
      <c r="X29" s="109" t="str">
        <f t="shared" si="18"/>
        <v/>
      </c>
      <c r="Y29" s="109" t="str">
        <f t="shared" si="18"/>
        <v/>
      </c>
      <c r="Z29" s="109" t="str">
        <f t="shared" si="18"/>
        <v/>
      </c>
      <c r="AA29" s="109" t="str">
        <f t="shared" si="18"/>
        <v/>
      </c>
      <c r="AB29" s="110" t="str">
        <f t="shared" si="18"/>
        <v/>
      </c>
      <c r="AC29" s="111" t="e">
        <f>+SUM(E29:AB29)*D29</f>
        <v>#REF!</v>
      </c>
      <c r="AF29" s="1" t="str">
        <f>AF25</f>
        <v>FES</v>
      </c>
      <c r="AG29" s="1">
        <f>AG28</f>
        <v>5</v>
      </c>
    </row>
    <row r="30" spans="1:33" s="121" customFormat="1" ht="14.5" thickBot="1" x14ac:dyDescent="0.3">
      <c r="A30" s="203"/>
      <c r="B30" s="201"/>
      <c r="C30" s="112" t="s">
        <v>34</v>
      </c>
      <c r="D30" s="113" t="e">
        <f>+SUM(D27:D29)</f>
        <v>#REF!</v>
      </c>
      <c r="E30" s="118" t="str">
        <f t="shared" ref="E30:AB30" si="19">IF(ISERROR(E27*$D27+E28*$D28+E29*$D29),"",(E27*$D27+E28*$D28+E29*$D29))</f>
        <v/>
      </c>
      <c r="F30" s="119" t="str">
        <f t="shared" si="19"/>
        <v/>
      </c>
      <c r="G30" s="119" t="str">
        <f t="shared" si="19"/>
        <v/>
      </c>
      <c r="H30" s="119" t="str">
        <f t="shared" si="19"/>
        <v/>
      </c>
      <c r="I30" s="119" t="str">
        <f t="shared" si="19"/>
        <v/>
      </c>
      <c r="J30" s="119" t="str">
        <f t="shared" si="19"/>
        <v/>
      </c>
      <c r="K30" s="119" t="str">
        <f t="shared" si="19"/>
        <v/>
      </c>
      <c r="L30" s="119" t="str">
        <f t="shared" si="19"/>
        <v/>
      </c>
      <c r="M30" s="119" t="str">
        <f t="shared" si="19"/>
        <v/>
      </c>
      <c r="N30" s="119" t="str">
        <f t="shared" si="19"/>
        <v/>
      </c>
      <c r="O30" s="119" t="str">
        <f t="shared" si="19"/>
        <v/>
      </c>
      <c r="P30" s="119" t="str">
        <f t="shared" si="19"/>
        <v/>
      </c>
      <c r="Q30" s="119" t="str">
        <f t="shared" si="19"/>
        <v/>
      </c>
      <c r="R30" s="119" t="str">
        <f t="shared" si="19"/>
        <v/>
      </c>
      <c r="S30" s="119" t="str">
        <f t="shared" si="19"/>
        <v/>
      </c>
      <c r="T30" s="119" t="str">
        <f t="shared" si="19"/>
        <v/>
      </c>
      <c r="U30" s="119" t="str">
        <f t="shared" si="19"/>
        <v/>
      </c>
      <c r="V30" s="119" t="str">
        <f t="shared" si="19"/>
        <v/>
      </c>
      <c r="W30" s="119" t="str">
        <f t="shared" si="19"/>
        <v/>
      </c>
      <c r="X30" s="119" t="str">
        <f t="shared" si="19"/>
        <v/>
      </c>
      <c r="Y30" s="119" t="str">
        <f t="shared" si="19"/>
        <v/>
      </c>
      <c r="Z30" s="119" t="str">
        <f t="shared" si="19"/>
        <v/>
      </c>
      <c r="AA30" s="119" t="str">
        <f t="shared" si="19"/>
        <v/>
      </c>
      <c r="AB30" s="120" t="str">
        <f t="shared" si="19"/>
        <v/>
      </c>
      <c r="AC30" s="117" t="e">
        <f>+SUM(AC27:AC29)</f>
        <v>#REF!</v>
      </c>
    </row>
    <row r="31" spans="1:33" ht="14" x14ac:dyDescent="0.25">
      <c r="A31" s="202" t="e">
        <f>+DATE(#REF!,6,1)</f>
        <v>#REF!</v>
      </c>
      <c r="B31" s="200">
        <f>+'Formato Resumen 21'!E20</f>
        <v>44202.24513952023</v>
      </c>
      <c r="C31" s="94" t="s">
        <v>35</v>
      </c>
      <c r="D31" s="95" t="e">
        <f>#REF!</f>
        <v>#REF!</v>
      </c>
      <c r="E31" s="96" t="str">
        <f t="shared" ref="E31:AB31" si="20">IF(ISERROR(E84/$AC87*$B31),"",(E84/$AC87*$B31))</f>
        <v/>
      </c>
      <c r="F31" s="97" t="str">
        <f t="shared" si="20"/>
        <v/>
      </c>
      <c r="G31" s="97" t="str">
        <f t="shared" si="20"/>
        <v/>
      </c>
      <c r="H31" s="97" t="str">
        <f t="shared" si="20"/>
        <v/>
      </c>
      <c r="I31" s="97" t="str">
        <f t="shared" si="20"/>
        <v/>
      </c>
      <c r="J31" s="97" t="str">
        <f t="shared" si="20"/>
        <v/>
      </c>
      <c r="K31" s="97" t="str">
        <f t="shared" si="20"/>
        <v/>
      </c>
      <c r="L31" s="97" t="str">
        <f t="shared" si="20"/>
        <v/>
      </c>
      <c r="M31" s="97" t="str">
        <f t="shared" si="20"/>
        <v/>
      </c>
      <c r="N31" s="97" t="str">
        <f t="shared" si="20"/>
        <v/>
      </c>
      <c r="O31" s="97" t="str">
        <f t="shared" si="20"/>
        <v/>
      </c>
      <c r="P31" s="97" t="str">
        <f t="shared" si="20"/>
        <v/>
      </c>
      <c r="Q31" s="97" t="str">
        <f t="shared" si="20"/>
        <v/>
      </c>
      <c r="R31" s="97" t="str">
        <f t="shared" si="20"/>
        <v/>
      </c>
      <c r="S31" s="97" t="str">
        <f t="shared" si="20"/>
        <v/>
      </c>
      <c r="T31" s="97" t="str">
        <f t="shared" si="20"/>
        <v/>
      </c>
      <c r="U31" s="97" t="str">
        <f t="shared" si="20"/>
        <v/>
      </c>
      <c r="V31" s="97" t="str">
        <f t="shared" si="20"/>
        <v/>
      </c>
      <c r="W31" s="97" t="str">
        <f t="shared" si="20"/>
        <v/>
      </c>
      <c r="X31" s="97" t="str">
        <f t="shared" si="20"/>
        <v/>
      </c>
      <c r="Y31" s="97" t="str">
        <f t="shared" si="20"/>
        <v/>
      </c>
      <c r="Z31" s="97" t="str">
        <f t="shared" si="20"/>
        <v/>
      </c>
      <c r="AA31" s="97" t="str">
        <f t="shared" si="20"/>
        <v/>
      </c>
      <c r="AB31" s="98" t="str">
        <f t="shared" si="20"/>
        <v/>
      </c>
      <c r="AC31" s="99" t="e">
        <f>+SUM(E31:AB31)*D31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2"/>
      <c r="B32" s="200"/>
      <c r="C32" s="100" t="s">
        <v>36</v>
      </c>
      <c r="D32" s="101" t="e">
        <f>#REF!</f>
        <v>#REF!</v>
      </c>
      <c r="E32" s="102" t="str">
        <f t="shared" ref="E32:AB32" si="21">IF(ISERROR(E85/$AC87*$B31),"",(E85/$AC87*$B31))</f>
        <v/>
      </c>
      <c r="F32" s="103" t="str">
        <f t="shared" si="21"/>
        <v/>
      </c>
      <c r="G32" s="103" t="str">
        <f t="shared" si="21"/>
        <v/>
      </c>
      <c r="H32" s="103" t="str">
        <f t="shared" si="21"/>
        <v/>
      </c>
      <c r="I32" s="103" t="str">
        <f t="shared" si="21"/>
        <v/>
      </c>
      <c r="J32" s="103" t="str">
        <f t="shared" si="21"/>
        <v/>
      </c>
      <c r="K32" s="103" t="str">
        <f t="shared" si="21"/>
        <v/>
      </c>
      <c r="L32" s="103" t="str">
        <f t="shared" si="21"/>
        <v/>
      </c>
      <c r="M32" s="103" t="str">
        <f t="shared" si="21"/>
        <v/>
      </c>
      <c r="N32" s="103" t="str">
        <f t="shared" si="21"/>
        <v/>
      </c>
      <c r="O32" s="103" t="str">
        <f t="shared" si="21"/>
        <v/>
      </c>
      <c r="P32" s="103" t="str">
        <f t="shared" si="21"/>
        <v/>
      </c>
      <c r="Q32" s="103" t="str">
        <f t="shared" si="21"/>
        <v/>
      </c>
      <c r="R32" s="103" t="str">
        <f t="shared" si="21"/>
        <v/>
      </c>
      <c r="S32" s="103" t="str">
        <f t="shared" si="21"/>
        <v/>
      </c>
      <c r="T32" s="103" t="str">
        <f t="shared" si="21"/>
        <v/>
      </c>
      <c r="U32" s="103" t="str">
        <f t="shared" si="21"/>
        <v/>
      </c>
      <c r="V32" s="103" t="str">
        <f t="shared" si="21"/>
        <v/>
      </c>
      <c r="W32" s="103" t="str">
        <f t="shared" si="21"/>
        <v/>
      </c>
      <c r="X32" s="103" t="str">
        <f t="shared" si="21"/>
        <v/>
      </c>
      <c r="Y32" s="103" t="str">
        <f t="shared" si="21"/>
        <v/>
      </c>
      <c r="Z32" s="103" t="str">
        <f t="shared" si="21"/>
        <v/>
      </c>
      <c r="AA32" s="103" t="str">
        <f t="shared" si="21"/>
        <v/>
      </c>
      <c r="AB32" s="104" t="str">
        <f t="shared" si="21"/>
        <v/>
      </c>
      <c r="AC32" s="105" t="e">
        <f>+SUM(E32:AB32)*D32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2"/>
      <c r="B33" s="200"/>
      <c r="C33" s="106" t="s">
        <v>37</v>
      </c>
      <c r="D33" s="107" t="e">
        <f>#REF!</f>
        <v>#REF!</v>
      </c>
      <c r="E33" s="108" t="str">
        <f t="shared" ref="E33:AB33" si="22">IF(ISERROR(E86/$AC87*$B31),"",(E86/$AC87*$B31))</f>
        <v/>
      </c>
      <c r="F33" s="109" t="str">
        <f t="shared" si="22"/>
        <v/>
      </c>
      <c r="G33" s="109" t="str">
        <f t="shared" si="22"/>
        <v/>
      </c>
      <c r="H33" s="109" t="str">
        <f t="shared" si="22"/>
        <v/>
      </c>
      <c r="I33" s="109" t="str">
        <f t="shared" si="22"/>
        <v/>
      </c>
      <c r="J33" s="109" t="str">
        <f t="shared" si="22"/>
        <v/>
      </c>
      <c r="K33" s="109" t="str">
        <f t="shared" si="22"/>
        <v/>
      </c>
      <c r="L33" s="109" t="str">
        <f t="shared" si="22"/>
        <v/>
      </c>
      <c r="M33" s="109" t="str">
        <f t="shared" si="22"/>
        <v/>
      </c>
      <c r="N33" s="109" t="str">
        <f t="shared" si="22"/>
        <v/>
      </c>
      <c r="O33" s="109" t="str">
        <f t="shared" si="22"/>
        <v/>
      </c>
      <c r="P33" s="109" t="str">
        <f t="shared" si="22"/>
        <v/>
      </c>
      <c r="Q33" s="109" t="str">
        <f t="shared" si="22"/>
        <v/>
      </c>
      <c r="R33" s="109" t="str">
        <f t="shared" si="22"/>
        <v/>
      </c>
      <c r="S33" s="109" t="str">
        <f t="shared" si="22"/>
        <v/>
      </c>
      <c r="T33" s="109" t="str">
        <f t="shared" si="22"/>
        <v/>
      </c>
      <c r="U33" s="109" t="str">
        <f t="shared" si="22"/>
        <v/>
      </c>
      <c r="V33" s="109" t="str">
        <f t="shared" si="22"/>
        <v/>
      </c>
      <c r="W33" s="109" t="str">
        <f t="shared" si="22"/>
        <v/>
      </c>
      <c r="X33" s="109" t="str">
        <f t="shared" si="22"/>
        <v/>
      </c>
      <c r="Y33" s="109" t="str">
        <f t="shared" si="22"/>
        <v/>
      </c>
      <c r="Z33" s="109" t="str">
        <f t="shared" si="22"/>
        <v/>
      </c>
      <c r="AA33" s="109" t="str">
        <f t="shared" si="22"/>
        <v/>
      </c>
      <c r="AB33" s="110" t="str">
        <f t="shared" si="22"/>
        <v/>
      </c>
      <c r="AC33" s="111" t="e">
        <f>+SUM(E33:AB33)*D33</f>
        <v>#REF!</v>
      </c>
      <c r="AF33" s="1" t="str">
        <f>AF29</f>
        <v>FES</v>
      </c>
      <c r="AG33" s="1">
        <f>AG32</f>
        <v>6</v>
      </c>
    </row>
    <row r="34" spans="1:33" s="121" customFormat="1" ht="14.5" thickBot="1" x14ac:dyDescent="0.3">
      <c r="A34" s="203"/>
      <c r="B34" s="201"/>
      <c r="C34" s="112" t="s">
        <v>34</v>
      </c>
      <c r="D34" s="113" t="e">
        <f>+SUM(D31:D33)</f>
        <v>#REF!</v>
      </c>
      <c r="E34" s="118" t="str">
        <f t="shared" ref="E34:AB34" si="23">IF(ISERROR(E31*$D31+E32*$D32+E33*$D33),"",(E31*$D31+E32*$D32+E33*$D33))</f>
        <v/>
      </c>
      <c r="F34" s="119" t="str">
        <f t="shared" si="23"/>
        <v/>
      </c>
      <c r="G34" s="119" t="str">
        <f t="shared" si="23"/>
        <v/>
      </c>
      <c r="H34" s="119" t="str">
        <f t="shared" si="23"/>
        <v/>
      </c>
      <c r="I34" s="119" t="str">
        <f t="shared" si="23"/>
        <v/>
      </c>
      <c r="J34" s="119" t="str">
        <f t="shared" si="23"/>
        <v/>
      </c>
      <c r="K34" s="119" t="str">
        <f t="shared" si="23"/>
        <v/>
      </c>
      <c r="L34" s="119" t="str">
        <f t="shared" si="23"/>
        <v/>
      </c>
      <c r="M34" s="119" t="str">
        <f t="shared" si="23"/>
        <v/>
      </c>
      <c r="N34" s="119" t="str">
        <f t="shared" si="23"/>
        <v/>
      </c>
      <c r="O34" s="119" t="str">
        <f t="shared" si="23"/>
        <v/>
      </c>
      <c r="P34" s="119" t="str">
        <f t="shared" si="23"/>
        <v/>
      </c>
      <c r="Q34" s="119" t="str">
        <f t="shared" si="23"/>
        <v/>
      </c>
      <c r="R34" s="119" t="str">
        <f t="shared" si="23"/>
        <v/>
      </c>
      <c r="S34" s="119" t="str">
        <f t="shared" si="23"/>
        <v/>
      </c>
      <c r="T34" s="119" t="str">
        <f t="shared" si="23"/>
        <v/>
      </c>
      <c r="U34" s="119" t="str">
        <f t="shared" si="23"/>
        <v/>
      </c>
      <c r="V34" s="119" t="str">
        <f t="shared" si="23"/>
        <v/>
      </c>
      <c r="W34" s="119" t="str">
        <f t="shared" si="23"/>
        <v/>
      </c>
      <c r="X34" s="119" t="str">
        <f t="shared" si="23"/>
        <v/>
      </c>
      <c r="Y34" s="119" t="str">
        <f t="shared" si="23"/>
        <v/>
      </c>
      <c r="Z34" s="119" t="str">
        <f t="shared" si="23"/>
        <v/>
      </c>
      <c r="AA34" s="119" t="str">
        <f t="shared" si="23"/>
        <v/>
      </c>
      <c r="AB34" s="120" t="str">
        <f t="shared" si="23"/>
        <v/>
      </c>
      <c r="AC34" s="117" t="e">
        <f>+SUM(AC31:AC33)</f>
        <v>#REF!</v>
      </c>
    </row>
    <row r="35" spans="1:33" ht="14" x14ac:dyDescent="0.25">
      <c r="A35" s="202" t="e">
        <f>+DATE(#REF!,7,1)</f>
        <v>#REF!</v>
      </c>
      <c r="B35" s="200">
        <f>+'Formato Resumen 21'!E21</f>
        <v>43037.807803259457</v>
      </c>
      <c r="C35" s="94" t="s">
        <v>35</v>
      </c>
      <c r="D35" s="95" t="e">
        <f>#REF!</f>
        <v>#REF!</v>
      </c>
      <c r="E35" s="96" t="str">
        <f t="shared" ref="E35:AB35" si="24">IF(ISERROR(E88/$AC91*$B35),"",(E88/$AC91*$B35))</f>
        <v/>
      </c>
      <c r="F35" s="97" t="str">
        <f t="shared" si="24"/>
        <v/>
      </c>
      <c r="G35" s="97" t="str">
        <f t="shared" si="24"/>
        <v/>
      </c>
      <c r="H35" s="97" t="str">
        <f t="shared" si="24"/>
        <v/>
      </c>
      <c r="I35" s="97" t="str">
        <f t="shared" si="24"/>
        <v/>
      </c>
      <c r="J35" s="97" t="str">
        <f t="shared" si="24"/>
        <v/>
      </c>
      <c r="K35" s="97" t="str">
        <f t="shared" si="24"/>
        <v/>
      </c>
      <c r="L35" s="97" t="str">
        <f t="shared" si="24"/>
        <v/>
      </c>
      <c r="M35" s="97" t="str">
        <f t="shared" si="24"/>
        <v/>
      </c>
      <c r="N35" s="97" t="str">
        <f t="shared" si="24"/>
        <v/>
      </c>
      <c r="O35" s="97" t="str">
        <f t="shared" si="24"/>
        <v/>
      </c>
      <c r="P35" s="97" t="str">
        <f t="shared" si="24"/>
        <v/>
      </c>
      <c r="Q35" s="97" t="str">
        <f t="shared" si="24"/>
        <v/>
      </c>
      <c r="R35" s="97" t="str">
        <f t="shared" si="24"/>
        <v/>
      </c>
      <c r="S35" s="97" t="str">
        <f t="shared" si="24"/>
        <v/>
      </c>
      <c r="T35" s="97" t="str">
        <f t="shared" si="24"/>
        <v/>
      </c>
      <c r="U35" s="97" t="str">
        <f t="shared" si="24"/>
        <v/>
      </c>
      <c r="V35" s="97" t="str">
        <f t="shared" si="24"/>
        <v/>
      </c>
      <c r="W35" s="97" t="str">
        <f t="shared" si="24"/>
        <v/>
      </c>
      <c r="X35" s="97" t="str">
        <f t="shared" si="24"/>
        <v/>
      </c>
      <c r="Y35" s="97" t="str">
        <f t="shared" si="24"/>
        <v/>
      </c>
      <c r="Z35" s="97" t="str">
        <f t="shared" si="24"/>
        <v/>
      </c>
      <c r="AA35" s="97" t="str">
        <f t="shared" si="24"/>
        <v/>
      </c>
      <c r="AB35" s="98" t="str">
        <f t="shared" si="24"/>
        <v/>
      </c>
      <c r="AC35" s="99" t="e">
        <f>+SUM(E35:AB35)*D35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2"/>
      <c r="B36" s="200"/>
      <c r="C36" s="100" t="s">
        <v>36</v>
      </c>
      <c r="D36" s="101" t="e">
        <f>#REF!</f>
        <v>#REF!</v>
      </c>
      <c r="E36" s="102" t="str">
        <f t="shared" ref="E36:AB36" si="25">IF(ISERROR(E89/$AC91*$B35),"",(E89/$AC91*$B35))</f>
        <v/>
      </c>
      <c r="F36" s="103" t="str">
        <f t="shared" si="25"/>
        <v/>
      </c>
      <c r="G36" s="103" t="str">
        <f t="shared" si="25"/>
        <v/>
      </c>
      <c r="H36" s="103" t="str">
        <f t="shared" si="25"/>
        <v/>
      </c>
      <c r="I36" s="103" t="str">
        <f t="shared" si="25"/>
        <v/>
      </c>
      <c r="J36" s="103" t="str">
        <f t="shared" si="25"/>
        <v/>
      </c>
      <c r="K36" s="103" t="str">
        <f t="shared" si="25"/>
        <v/>
      </c>
      <c r="L36" s="103" t="str">
        <f t="shared" si="25"/>
        <v/>
      </c>
      <c r="M36" s="103" t="str">
        <f t="shared" si="25"/>
        <v/>
      </c>
      <c r="N36" s="103" t="str">
        <f t="shared" si="25"/>
        <v/>
      </c>
      <c r="O36" s="103" t="str">
        <f t="shared" si="25"/>
        <v/>
      </c>
      <c r="P36" s="103" t="str">
        <f t="shared" si="25"/>
        <v/>
      </c>
      <c r="Q36" s="103" t="str">
        <f t="shared" si="25"/>
        <v/>
      </c>
      <c r="R36" s="103" t="str">
        <f t="shared" si="25"/>
        <v/>
      </c>
      <c r="S36" s="103" t="str">
        <f t="shared" si="25"/>
        <v/>
      </c>
      <c r="T36" s="103" t="str">
        <f t="shared" si="25"/>
        <v/>
      </c>
      <c r="U36" s="103" t="str">
        <f t="shared" si="25"/>
        <v/>
      </c>
      <c r="V36" s="103" t="str">
        <f t="shared" si="25"/>
        <v/>
      </c>
      <c r="W36" s="103" t="str">
        <f t="shared" si="25"/>
        <v/>
      </c>
      <c r="X36" s="103" t="str">
        <f t="shared" si="25"/>
        <v/>
      </c>
      <c r="Y36" s="103" t="str">
        <f t="shared" si="25"/>
        <v/>
      </c>
      <c r="Z36" s="103" t="str">
        <f t="shared" si="25"/>
        <v/>
      </c>
      <c r="AA36" s="103" t="str">
        <f t="shared" si="25"/>
        <v/>
      </c>
      <c r="AB36" s="104" t="str">
        <f t="shared" si="25"/>
        <v/>
      </c>
      <c r="AC36" s="105" t="e">
        <f>+SUM(E36:AB36)*D36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2"/>
      <c r="B37" s="200"/>
      <c r="C37" s="106" t="s">
        <v>37</v>
      </c>
      <c r="D37" s="107" t="e">
        <f>#REF!</f>
        <v>#REF!</v>
      </c>
      <c r="E37" s="108" t="str">
        <f t="shared" ref="E37:AB37" si="26">IF(ISERROR(E90/$AC91*$B35),"",(E90/$AC91*$B35))</f>
        <v/>
      </c>
      <c r="F37" s="109" t="str">
        <f t="shared" si="26"/>
        <v/>
      </c>
      <c r="G37" s="109" t="str">
        <f t="shared" si="26"/>
        <v/>
      </c>
      <c r="H37" s="109" t="str">
        <f t="shared" si="26"/>
        <v/>
      </c>
      <c r="I37" s="109" t="str">
        <f t="shared" si="26"/>
        <v/>
      </c>
      <c r="J37" s="109" t="str">
        <f t="shared" si="26"/>
        <v/>
      </c>
      <c r="K37" s="109" t="str">
        <f t="shared" si="26"/>
        <v/>
      </c>
      <c r="L37" s="109" t="str">
        <f t="shared" si="26"/>
        <v/>
      </c>
      <c r="M37" s="109" t="str">
        <f t="shared" si="26"/>
        <v/>
      </c>
      <c r="N37" s="109" t="str">
        <f t="shared" si="26"/>
        <v/>
      </c>
      <c r="O37" s="109" t="str">
        <f t="shared" si="26"/>
        <v/>
      </c>
      <c r="P37" s="109" t="str">
        <f t="shared" si="26"/>
        <v/>
      </c>
      <c r="Q37" s="109" t="str">
        <f t="shared" si="26"/>
        <v/>
      </c>
      <c r="R37" s="109" t="str">
        <f t="shared" si="26"/>
        <v/>
      </c>
      <c r="S37" s="109" t="str">
        <f t="shared" si="26"/>
        <v/>
      </c>
      <c r="T37" s="109" t="str">
        <f t="shared" si="26"/>
        <v/>
      </c>
      <c r="U37" s="109" t="str">
        <f t="shared" si="26"/>
        <v/>
      </c>
      <c r="V37" s="109" t="str">
        <f t="shared" si="26"/>
        <v/>
      </c>
      <c r="W37" s="109" t="str">
        <f t="shared" si="26"/>
        <v/>
      </c>
      <c r="X37" s="109" t="str">
        <f t="shared" si="26"/>
        <v/>
      </c>
      <c r="Y37" s="109" t="str">
        <f t="shared" si="26"/>
        <v/>
      </c>
      <c r="Z37" s="109" t="str">
        <f t="shared" si="26"/>
        <v/>
      </c>
      <c r="AA37" s="109" t="str">
        <f t="shared" si="26"/>
        <v/>
      </c>
      <c r="AB37" s="110" t="str">
        <f t="shared" si="26"/>
        <v/>
      </c>
      <c r="AC37" s="111" t="e">
        <f>+SUM(E37:AB37)*D37</f>
        <v>#REF!</v>
      </c>
      <c r="AF37" s="1" t="str">
        <f>AF33</f>
        <v>FES</v>
      </c>
      <c r="AG37" s="1">
        <f>AG36</f>
        <v>7</v>
      </c>
    </row>
    <row r="38" spans="1:33" s="121" customFormat="1" ht="14.5" thickBot="1" x14ac:dyDescent="0.3">
      <c r="A38" s="203"/>
      <c r="B38" s="201"/>
      <c r="C38" s="112" t="s">
        <v>34</v>
      </c>
      <c r="D38" s="113" t="e">
        <f>+SUM(D35:D37)</f>
        <v>#REF!</v>
      </c>
      <c r="E38" s="118" t="str">
        <f t="shared" ref="E38:AB38" si="27">IF(ISERROR(E35*$D35+E36*$D36+E37*$D37),"",(E35*$D35+E36*$D36+E37*$D37))</f>
        <v/>
      </c>
      <c r="F38" s="119" t="str">
        <f t="shared" si="27"/>
        <v/>
      </c>
      <c r="G38" s="119" t="str">
        <f t="shared" si="27"/>
        <v/>
      </c>
      <c r="H38" s="119" t="str">
        <f t="shared" si="27"/>
        <v/>
      </c>
      <c r="I38" s="119" t="str">
        <f t="shared" si="27"/>
        <v/>
      </c>
      <c r="J38" s="119" t="str">
        <f t="shared" si="27"/>
        <v/>
      </c>
      <c r="K38" s="119" t="str">
        <f t="shared" si="27"/>
        <v/>
      </c>
      <c r="L38" s="119" t="str">
        <f t="shared" si="27"/>
        <v/>
      </c>
      <c r="M38" s="119" t="str">
        <f t="shared" si="27"/>
        <v/>
      </c>
      <c r="N38" s="119" t="str">
        <f t="shared" si="27"/>
        <v/>
      </c>
      <c r="O38" s="119" t="str">
        <f t="shared" si="27"/>
        <v/>
      </c>
      <c r="P38" s="119" t="str">
        <f t="shared" si="27"/>
        <v/>
      </c>
      <c r="Q38" s="119" t="str">
        <f t="shared" si="27"/>
        <v/>
      </c>
      <c r="R38" s="119" t="str">
        <f t="shared" si="27"/>
        <v/>
      </c>
      <c r="S38" s="119" t="str">
        <f t="shared" si="27"/>
        <v/>
      </c>
      <c r="T38" s="119" t="str">
        <f t="shared" si="27"/>
        <v/>
      </c>
      <c r="U38" s="119" t="str">
        <f t="shared" si="27"/>
        <v/>
      </c>
      <c r="V38" s="119" t="str">
        <f t="shared" si="27"/>
        <v/>
      </c>
      <c r="W38" s="119" t="str">
        <f t="shared" si="27"/>
        <v/>
      </c>
      <c r="X38" s="119" t="str">
        <f t="shared" si="27"/>
        <v/>
      </c>
      <c r="Y38" s="119" t="str">
        <f t="shared" si="27"/>
        <v/>
      </c>
      <c r="Z38" s="119" t="str">
        <f t="shared" si="27"/>
        <v/>
      </c>
      <c r="AA38" s="119" t="str">
        <f t="shared" si="27"/>
        <v/>
      </c>
      <c r="AB38" s="120" t="str">
        <f t="shared" si="27"/>
        <v/>
      </c>
      <c r="AC38" s="117" t="e">
        <f>+SUM(AC35:AC37)</f>
        <v>#REF!</v>
      </c>
    </row>
    <row r="39" spans="1:33" ht="14" x14ac:dyDescent="0.25">
      <c r="A39" s="202" t="e">
        <f>+DATE(#REF!,8,1)</f>
        <v>#REF!</v>
      </c>
      <c r="B39" s="200">
        <f>+'Formato Resumen 21'!E22</f>
        <v>32365.274423918032</v>
      </c>
      <c r="C39" s="94" t="s">
        <v>35</v>
      </c>
      <c r="D39" s="95" t="e">
        <f>#REF!</f>
        <v>#REF!</v>
      </c>
      <c r="E39" s="96" t="str">
        <f t="shared" ref="E39:AB39" si="28">IF(ISERROR(E92/$AC95*$B39),"",(E92/$AC95*$B39))</f>
        <v/>
      </c>
      <c r="F39" s="97" t="str">
        <f t="shared" si="28"/>
        <v/>
      </c>
      <c r="G39" s="97" t="str">
        <f t="shared" si="28"/>
        <v/>
      </c>
      <c r="H39" s="97" t="str">
        <f t="shared" si="28"/>
        <v/>
      </c>
      <c r="I39" s="97" t="str">
        <f t="shared" si="28"/>
        <v/>
      </c>
      <c r="J39" s="97" t="str">
        <f t="shared" si="28"/>
        <v/>
      </c>
      <c r="K39" s="97" t="str">
        <f t="shared" si="28"/>
        <v/>
      </c>
      <c r="L39" s="97" t="str">
        <f t="shared" si="28"/>
        <v/>
      </c>
      <c r="M39" s="97" t="str">
        <f t="shared" si="28"/>
        <v/>
      </c>
      <c r="N39" s="97" t="str">
        <f t="shared" si="28"/>
        <v/>
      </c>
      <c r="O39" s="97" t="str">
        <f t="shared" si="28"/>
        <v/>
      </c>
      <c r="P39" s="97" t="str">
        <f t="shared" si="28"/>
        <v/>
      </c>
      <c r="Q39" s="97" t="str">
        <f t="shared" si="28"/>
        <v/>
      </c>
      <c r="R39" s="97" t="str">
        <f t="shared" si="28"/>
        <v/>
      </c>
      <c r="S39" s="97" t="str">
        <f t="shared" si="28"/>
        <v/>
      </c>
      <c r="T39" s="97" t="str">
        <f t="shared" si="28"/>
        <v/>
      </c>
      <c r="U39" s="97" t="str">
        <f t="shared" si="28"/>
        <v/>
      </c>
      <c r="V39" s="97" t="str">
        <f t="shared" si="28"/>
        <v/>
      </c>
      <c r="W39" s="97" t="str">
        <f t="shared" si="28"/>
        <v/>
      </c>
      <c r="X39" s="97" t="str">
        <f t="shared" si="28"/>
        <v/>
      </c>
      <c r="Y39" s="97" t="str">
        <f t="shared" si="28"/>
        <v/>
      </c>
      <c r="Z39" s="97" t="str">
        <f t="shared" si="28"/>
        <v/>
      </c>
      <c r="AA39" s="97" t="str">
        <f t="shared" si="28"/>
        <v/>
      </c>
      <c r="AB39" s="98" t="str">
        <f t="shared" si="28"/>
        <v/>
      </c>
      <c r="AC39" s="99" t="e">
        <f>+SUM(E39:AB39)*D39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2"/>
      <c r="B40" s="200"/>
      <c r="C40" s="100" t="s">
        <v>36</v>
      </c>
      <c r="D40" s="101" t="e">
        <f>#REF!</f>
        <v>#REF!</v>
      </c>
      <c r="E40" s="102" t="str">
        <f t="shared" ref="E40:AB40" si="29">IF(ISERROR(E93/$AC95*$B39),"",(E93/$AC95*$B39))</f>
        <v/>
      </c>
      <c r="F40" s="103" t="str">
        <f t="shared" si="29"/>
        <v/>
      </c>
      <c r="G40" s="103" t="str">
        <f t="shared" si="29"/>
        <v/>
      </c>
      <c r="H40" s="103" t="str">
        <f t="shared" si="29"/>
        <v/>
      </c>
      <c r="I40" s="103" t="str">
        <f t="shared" si="29"/>
        <v/>
      </c>
      <c r="J40" s="103" t="str">
        <f t="shared" si="29"/>
        <v/>
      </c>
      <c r="K40" s="103" t="str">
        <f t="shared" si="29"/>
        <v/>
      </c>
      <c r="L40" s="103" t="str">
        <f t="shared" si="29"/>
        <v/>
      </c>
      <c r="M40" s="103" t="str">
        <f t="shared" si="29"/>
        <v/>
      </c>
      <c r="N40" s="103" t="str">
        <f t="shared" si="29"/>
        <v/>
      </c>
      <c r="O40" s="103" t="str">
        <f t="shared" si="29"/>
        <v/>
      </c>
      <c r="P40" s="103" t="str">
        <f t="shared" si="29"/>
        <v/>
      </c>
      <c r="Q40" s="103" t="str">
        <f t="shared" si="29"/>
        <v/>
      </c>
      <c r="R40" s="103" t="str">
        <f t="shared" si="29"/>
        <v/>
      </c>
      <c r="S40" s="103" t="str">
        <f t="shared" si="29"/>
        <v/>
      </c>
      <c r="T40" s="103" t="str">
        <f t="shared" si="29"/>
        <v/>
      </c>
      <c r="U40" s="103" t="str">
        <f t="shared" si="29"/>
        <v/>
      </c>
      <c r="V40" s="103" t="str">
        <f t="shared" si="29"/>
        <v/>
      </c>
      <c r="W40" s="103" t="str">
        <f t="shared" si="29"/>
        <v/>
      </c>
      <c r="X40" s="103" t="str">
        <f t="shared" si="29"/>
        <v/>
      </c>
      <c r="Y40" s="103" t="str">
        <f t="shared" si="29"/>
        <v/>
      </c>
      <c r="Z40" s="103" t="str">
        <f t="shared" si="29"/>
        <v/>
      </c>
      <c r="AA40" s="103" t="str">
        <f t="shared" si="29"/>
        <v/>
      </c>
      <c r="AB40" s="104" t="str">
        <f t="shared" si="29"/>
        <v/>
      </c>
      <c r="AC40" s="105" t="e">
        <f>+SUM(E40:AB40)*D40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2"/>
      <c r="B41" s="200"/>
      <c r="C41" s="106" t="s">
        <v>37</v>
      </c>
      <c r="D41" s="107" t="e">
        <f>#REF!</f>
        <v>#REF!</v>
      </c>
      <c r="E41" s="108" t="str">
        <f t="shared" ref="E41:AB41" si="30">IF(ISERROR(E94/$AC95*$B39),"",(E94/$AC95*$B39))</f>
        <v/>
      </c>
      <c r="F41" s="109" t="str">
        <f t="shared" si="30"/>
        <v/>
      </c>
      <c r="G41" s="109" t="str">
        <f t="shared" si="30"/>
        <v/>
      </c>
      <c r="H41" s="109" t="str">
        <f t="shared" si="30"/>
        <v/>
      </c>
      <c r="I41" s="109" t="str">
        <f t="shared" si="30"/>
        <v/>
      </c>
      <c r="J41" s="109" t="str">
        <f t="shared" si="30"/>
        <v/>
      </c>
      <c r="K41" s="109" t="str">
        <f t="shared" si="30"/>
        <v/>
      </c>
      <c r="L41" s="109" t="str">
        <f t="shared" si="30"/>
        <v/>
      </c>
      <c r="M41" s="109" t="str">
        <f t="shared" si="30"/>
        <v/>
      </c>
      <c r="N41" s="109" t="str">
        <f t="shared" si="30"/>
        <v/>
      </c>
      <c r="O41" s="109" t="str">
        <f t="shared" si="30"/>
        <v/>
      </c>
      <c r="P41" s="109" t="str">
        <f t="shared" si="30"/>
        <v/>
      </c>
      <c r="Q41" s="109" t="str">
        <f t="shared" si="30"/>
        <v/>
      </c>
      <c r="R41" s="109" t="str">
        <f t="shared" si="30"/>
        <v/>
      </c>
      <c r="S41" s="109" t="str">
        <f t="shared" si="30"/>
        <v/>
      </c>
      <c r="T41" s="109" t="str">
        <f t="shared" si="30"/>
        <v/>
      </c>
      <c r="U41" s="109" t="str">
        <f t="shared" si="30"/>
        <v/>
      </c>
      <c r="V41" s="109" t="str">
        <f t="shared" si="30"/>
        <v/>
      </c>
      <c r="W41" s="109" t="str">
        <f t="shared" si="30"/>
        <v/>
      </c>
      <c r="X41" s="109" t="str">
        <f t="shared" si="30"/>
        <v/>
      </c>
      <c r="Y41" s="109" t="str">
        <f t="shared" si="30"/>
        <v/>
      </c>
      <c r="Z41" s="109" t="str">
        <f t="shared" si="30"/>
        <v/>
      </c>
      <c r="AA41" s="109" t="str">
        <f t="shared" si="30"/>
        <v/>
      </c>
      <c r="AB41" s="110" t="str">
        <f t="shared" si="30"/>
        <v/>
      </c>
      <c r="AC41" s="111" t="e">
        <f>+SUM(E41:AB41)*D41</f>
        <v>#REF!</v>
      </c>
      <c r="AF41" s="1" t="str">
        <f>AF37</f>
        <v>FES</v>
      </c>
      <c r="AG41" s="1">
        <f>AG40</f>
        <v>8</v>
      </c>
    </row>
    <row r="42" spans="1:33" s="121" customFormat="1" ht="14.5" thickBot="1" x14ac:dyDescent="0.3">
      <c r="A42" s="203"/>
      <c r="B42" s="201"/>
      <c r="C42" s="112" t="s">
        <v>34</v>
      </c>
      <c r="D42" s="113" t="e">
        <f>+SUM(D39:D41)</f>
        <v>#REF!</v>
      </c>
      <c r="E42" s="118" t="str">
        <f t="shared" ref="E42:AB42" si="31">IF(ISERROR(E39*$D39+E40*$D40+E41*$D41),"",(E39*$D39+E40*$D40+E41*$D41))</f>
        <v/>
      </c>
      <c r="F42" s="119" t="str">
        <f t="shared" si="31"/>
        <v/>
      </c>
      <c r="G42" s="119" t="str">
        <f t="shared" si="31"/>
        <v/>
      </c>
      <c r="H42" s="119" t="str">
        <f t="shared" si="31"/>
        <v/>
      </c>
      <c r="I42" s="119" t="str">
        <f t="shared" si="31"/>
        <v/>
      </c>
      <c r="J42" s="119" t="str">
        <f t="shared" si="31"/>
        <v/>
      </c>
      <c r="K42" s="119" t="str">
        <f t="shared" si="31"/>
        <v/>
      </c>
      <c r="L42" s="119" t="str">
        <f t="shared" si="31"/>
        <v/>
      </c>
      <c r="M42" s="119" t="str">
        <f t="shared" si="31"/>
        <v/>
      </c>
      <c r="N42" s="119" t="str">
        <f t="shared" si="31"/>
        <v/>
      </c>
      <c r="O42" s="119" t="str">
        <f t="shared" si="31"/>
        <v/>
      </c>
      <c r="P42" s="119" t="str">
        <f t="shared" si="31"/>
        <v/>
      </c>
      <c r="Q42" s="119" t="str">
        <f t="shared" si="31"/>
        <v/>
      </c>
      <c r="R42" s="119" t="str">
        <f t="shared" si="31"/>
        <v/>
      </c>
      <c r="S42" s="119" t="str">
        <f t="shared" si="31"/>
        <v/>
      </c>
      <c r="T42" s="119" t="str">
        <f t="shared" si="31"/>
        <v/>
      </c>
      <c r="U42" s="119" t="str">
        <f t="shared" si="31"/>
        <v/>
      </c>
      <c r="V42" s="119" t="str">
        <f t="shared" si="31"/>
        <v/>
      </c>
      <c r="W42" s="119" t="str">
        <f t="shared" si="31"/>
        <v/>
      </c>
      <c r="X42" s="119" t="str">
        <f t="shared" si="31"/>
        <v/>
      </c>
      <c r="Y42" s="119" t="str">
        <f t="shared" si="31"/>
        <v/>
      </c>
      <c r="Z42" s="119" t="str">
        <f t="shared" si="31"/>
        <v/>
      </c>
      <c r="AA42" s="119" t="str">
        <f t="shared" si="31"/>
        <v/>
      </c>
      <c r="AB42" s="120" t="str">
        <f t="shared" si="31"/>
        <v/>
      </c>
      <c r="AC42" s="117" t="e">
        <f>+SUM(AC39:AC41)</f>
        <v>#REF!</v>
      </c>
    </row>
    <row r="43" spans="1:33" ht="14" x14ac:dyDescent="0.25">
      <c r="A43" s="202" t="e">
        <f>+DATE(#REF!,9,1)</f>
        <v>#REF!</v>
      </c>
      <c r="B43" s="200">
        <f>+'Formato Resumen 21'!E23</f>
        <v>43819.321670858648</v>
      </c>
      <c r="C43" s="94" t="s">
        <v>35</v>
      </c>
      <c r="D43" s="95" t="e">
        <f>#REF!</f>
        <v>#REF!</v>
      </c>
      <c r="E43" s="96" t="str">
        <f t="shared" ref="E43:AB43" si="32">IF(ISERROR(E96/$AC99*$B43),"",(E96/$AC99*$B43))</f>
        <v/>
      </c>
      <c r="F43" s="97" t="str">
        <f t="shared" si="32"/>
        <v/>
      </c>
      <c r="G43" s="97" t="str">
        <f t="shared" si="32"/>
        <v/>
      </c>
      <c r="H43" s="97" t="str">
        <f t="shared" si="32"/>
        <v/>
      </c>
      <c r="I43" s="97" t="str">
        <f t="shared" si="32"/>
        <v/>
      </c>
      <c r="J43" s="97" t="str">
        <f t="shared" si="32"/>
        <v/>
      </c>
      <c r="K43" s="97" t="str">
        <f t="shared" si="32"/>
        <v/>
      </c>
      <c r="L43" s="97" t="str">
        <f t="shared" si="32"/>
        <v/>
      </c>
      <c r="M43" s="97" t="str">
        <f t="shared" si="32"/>
        <v/>
      </c>
      <c r="N43" s="97" t="str">
        <f t="shared" si="32"/>
        <v/>
      </c>
      <c r="O43" s="97" t="str">
        <f t="shared" si="32"/>
        <v/>
      </c>
      <c r="P43" s="97" t="str">
        <f t="shared" si="32"/>
        <v/>
      </c>
      <c r="Q43" s="97" t="str">
        <f t="shared" si="32"/>
        <v/>
      </c>
      <c r="R43" s="97" t="str">
        <f t="shared" si="32"/>
        <v/>
      </c>
      <c r="S43" s="97" t="str">
        <f t="shared" si="32"/>
        <v/>
      </c>
      <c r="T43" s="97" t="str">
        <f t="shared" si="32"/>
        <v/>
      </c>
      <c r="U43" s="97" t="str">
        <f t="shared" si="32"/>
        <v/>
      </c>
      <c r="V43" s="97" t="str">
        <f t="shared" si="32"/>
        <v/>
      </c>
      <c r="W43" s="97" t="str">
        <f t="shared" si="32"/>
        <v/>
      </c>
      <c r="X43" s="97" t="str">
        <f t="shared" si="32"/>
        <v/>
      </c>
      <c r="Y43" s="97" t="str">
        <f t="shared" si="32"/>
        <v/>
      </c>
      <c r="Z43" s="97" t="str">
        <f t="shared" si="32"/>
        <v/>
      </c>
      <c r="AA43" s="97" t="str">
        <f t="shared" si="32"/>
        <v/>
      </c>
      <c r="AB43" s="98" t="str">
        <f t="shared" si="32"/>
        <v/>
      </c>
      <c r="AC43" s="99" t="e">
        <f>+SUM(E43:AB43)*D43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2"/>
      <c r="B44" s="200"/>
      <c r="C44" s="100" t="s">
        <v>36</v>
      </c>
      <c r="D44" s="101" t="e">
        <f>#REF!</f>
        <v>#REF!</v>
      </c>
      <c r="E44" s="102" t="str">
        <f t="shared" ref="E44:AB44" si="33">IF(ISERROR(E97/$AC99*$B43),"",(E97/$AC99*$B43))</f>
        <v/>
      </c>
      <c r="F44" s="103" t="str">
        <f t="shared" si="33"/>
        <v/>
      </c>
      <c r="G44" s="103" t="str">
        <f t="shared" si="33"/>
        <v/>
      </c>
      <c r="H44" s="103" t="str">
        <f t="shared" si="33"/>
        <v/>
      </c>
      <c r="I44" s="103" t="str">
        <f t="shared" si="33"/>
        <v/>
      </c>
      <c r="J44" s="103" t="str">
        <f t="shared" si="33"/>
        <v/>
      </c>
      <c r="K44" s="103" t="str">
        <f t="shared" si="33"/>
        <v/>
      </c>
      <c r="L44" s="103" t="str">
        <f t="shared" si="33"/>
        <v/>
      </c>
      <c r="M44" s="103" t="str">
        <f t="shared" si="33"/>
        <v/>
      </c>
      <c r="N44" s="103" t="str">
        <f t="shared" si="33"/>
        <v/>
      </c>
      <c r="O44" s="103" t="str">
        <f t="shared" si="33"/>
        <v/>
      </c>
      <c r="P44" s="103" t="str">
        <f t="shared" si="33"/>
        <v/>
      </c>
      <c r="Q44" s="103" t="str">
        <f t="shared" si="33"/>
        <v/>
      </c>
      <c r="R44" s="103" t="str">
        <f t="shared" si="33"/>
        <v/>
      </c>
      <c r="S44" s="103" t="str">
        <f t="shared" si="33"/>
        <v/>
      </c>
      <c r="T44" s="103" t="str">
        <f t="shared" si="33"/>
        <v/>
      </c>
      <c r="U44" s="103" t="str">
        <f t="shared" si="33"/>
        <v/>
      </c>
      <c r="V44" s="103" t="str">
        <f t="shared" si="33"/>
        <v/>
      </c>
      <c r="W44" s="103" t="str">
        <f t="shared" si="33"/>
        <v/>
      </c>
      <c r="X44" s="103" t="str">
        <f t="shared" si="33"/>
        <v/>
      </c>
      <c r="Y44" s="103" t="str">
        <f t="shared" si="33"/>
        <v/>
      </c>
      <c r="Z44" s="103" t="str">
        <f t="shared" si="33"/>
        <v/>
      </c>
      <c r="AA44" s="103" t="str">
        <f t="shared" si="33"/>
        <v/>
      </c>
      <c r="AB44" s="104" t="str">
        <f t="shared" si="33"/>
        <v/>
      </c>
      <c r="AC44" s="105" t="e">
        <f>+SUM(E44:AB44)*D44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2"/>
      <c r="B45" s="200"/>
      <c r="C45" s="106" t="s">
        <v>37</v>
      </c>
      <c r="D45" s="107" t="e">
        <f>#REF!</f>
        <v>#REF!</v>
      </c>
      <c r="E45" s="108" t="str">
        <f t="shared" ref="E45:AB45" si="34">IF(ISERROR(E98/$AC99*$B43),"",(E98/$AC99*$B43))</f>
        <v/>
      </c>
      <c r="F45" s="109" t="str">
        <f t="shared" si="34"/>
        <v/>
      </c>
      <c r="G45" s="109" t="str">
        <f t="shared" si="34"/>
        <v/>
      </c>
      <c r="H45" s="109" t="str">
        <f t="shared" si="34"/>
        <v/>
      </c>
      <c r="I45" s="109" t="str">
        <f t="shared" si="34"/>
        <v/>
      </c>
      <c r="J45" s="109" t="str">
        <f t="shared" si="34"/>
        <v/>
      </c>
      <c r="K45" s="109" t="str">
        <f t="shared" si="34"/>
        <v/>
      </c>
      <c r="L45" s="109" t="str">
        <f t="shared" si="34"/>
        <v/>
      </c>
      <c r="M45" s="109" t="str">
        <f t="shared" si="34"/>
        <v/>
      </c>
      <c r="N45" s="109" t="str">
        <f t="shared" si="34"/>
        <v/>
      </c>
      <c r="O45" s="109" t="str">
        <f t="shared" si="34"/>
        <v/>
      </c>
      <c r="P45" s="109" t="str">
        <f t="shared" si="34"/>
        <v/>
      </c>
      <c r="Q45" s="109" t="str">
        <f t="shared" si="34"/>
        <v/>
      </c>
      <c r="R45" s="109" t="str">
        <f t="shared" si="34"/>
        <v/>
      </c>
      <c r="S45" s="109" t="str">
        <f t="shared" si="34"/>
        <v/>
      </c>
      <c r="T45" s="109" t="str">
        <f t="shared" si="34"/>
        <v/>
      </c>
      <c r="U45" s="109" t="str">
        <f t="shared" si="34"/>
        <v/>
      </c>
      <c r="V45" s="109" t="str">
        <f t="shared" si="34"/>
        <v/>
      </c>
      <c r="W45" s="109" t="str">
        <f t="shared" si="34"/>
        <v/>
      </c>
      <c r="X45" s="109" t="str">
        <f t="shared" si="34"/>
        <v/>
      </c>
      <c r="Y45" s="109" t="str">
        <f t="shared" si="34"/>
        <v/>
      </c>
      <c r="Z45" s="109" t="str">
        <f t="shared" si="34"/>
        <v/>
      </c>
      <c r="AA45" s="109" t="str">
        <f t="shared" si="34"/>
        <v/>
      </c>
      <c r="AB45" s="110" t="str">
        <f t="shared" si="34"/>
        <v/>
      </c>
      <c r="AC45" s="111" t="e">
        <f>+SUM(E45:AB45)*D45</f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3"/>
      <c r="B46" s="201"/>
      <c r="C46" s="122" t="s">
        <v>34</v>
      </c>
      <c r="D46" s="123" t="e">
        <f>+SUM(D43:D45)</f>
        <v>#REF!</v>
      </c>
      <c r="E46" s="114" t="str">
        <f t="shared" ref="E46:AB46" si="35">IF(ISERROR(E43*$D43+E44*$D44+E45*$D45),"",(E43*$D43+E44*$D44+E45*$D45))</f>
        <v/>
      </c>
      <c r="F46" s="115" t="str">
        <f t="shared" si="35"/>
        <v/>
      </c>
      <c r="G46" s="115" t="str">
        <f t="shared" si="35"/>
        <v/>
      </c>
      <c r="H46" s="115" t="str">
        <f t="shared" si="35"/>
        <v/>
      </c>
      <c r="I46" s="115" t="str">
        <f t="shared" si="35"/>
        <v/>
      </c>
      <c r="J46" s="115" t="str">
        <f t="shared" si="35"/>
        <v/>
      </c>
      <c r="K46" s="115" t="str">
        <f t="shared" si="35"/>
        <v/>
      </c>
      <c r="L46" s="115" t="str">
        <f t="shared" si="35"/>
        <v/>
      </c>
      <c r="M46" s="115" t="str">
        <f t="shared" si="35"/>
        <v/>
      </c>
      <c r="N46" s="115" t="str">
        <f t="shared" si="35"/>
        <v/>
      </c>
      <c r="O46" s="115" t="str">
        <f t="shared" si="35"/>
        <v/>
      </c>
      <c r="P46" s="115" t="str">
        <f t="shared" si="35"/>
        <v/>
      </c>
      <c r="Q46" s="115" t="str">
        <f t="shared" si="35"/>
        <v/>
      </c>
      <c r="R46" s="115" t="str">
        <f t="shared" si="35"/>
        <v/>
      </c>
      <c r="S46" s="115" t="str">
        <f t="shared" si="35"/>
        <v/>
      </c>
      <c r="T46" s="115" t="str">
        <f t="shared" si="35"/>
        <v/>
      </c>
      <c r="U46" s="115" t="str">
        <f t="shared" si="35"/>
        <v/>
      </c>
      <c r="V46" s="115" t="str">
        <f t="shared" si="35"/>
        <v/>
      </c>
      <c r="W46" s="115" t="str">
        <f t="shared" si="35"/>
        <v/>
      </c>
      <c r="X46" s="115" t="str">
        <f t="shared" si="35"/>
        <v/>
      </c>
      <c r="Y46" s="115" t="str">
        <f t="shared" si="35"/>
        <v/>
      </c>
      <c r="Z46" s="115" t="str">
        <f t="shared" si="35"/>
        <v/>
      </c>
      <c r="AA46" s="115" t="str">
        <f t="shared" si="35"/>
        <v/>
      </c>
      <c r="AB46" s="116" t="str">
        <f t="shared" si="35"/>
        <v/>
      </c>
      <c r="AC46" s="124" t="e">
        <f>+SUM(AC43:AC45)</f>
        <v>#REF!</v>
      </c>
    </row>
    <row r="47" spans="1:33" ht="14" x14ac:dyDescent="0.25">
      <c r="A47" s="202" t="e">
        <f>+DATE(#REF!,10,1)</f>
        <v>#REF!</v>
      </c>
      <c r="B47" s="200">
        <f>+'Formato Resumen 21'!E24</f>
        <v>60140.4424447657</v>
      </c>
      <c r="C47" s="94" t="s">
        <v>35</v>
      </c>
      <c r="D47" s="95" t="e">
        <f>#REF!</f>
        <v>#REF!</v>
      </c>
      <c r="E47" s="96" t="str">
        <f t="shared" ref="E47:AB47" si="36">IF(ISERROR(E100/$AC103*$B47),"",(E100/$AC103*$B47))</f>
        <v/>
      </c>
      <c r="F47" s="97" t="str">
        <f t="shared" si="36"/>
        <v/>
      </c>
      <c r="G47" s="97" t="str">
        <f t="shared" si="36"/>
        <v/>
      </c>
      <c r="H47" s="97" t="str">
        <f t="shared" si="36"/>
        <v/>
      </c>
      <c r="I47" s="97" t="str">
        <f t="shared" si="36"/>
        <v/>
      </c>
      <c r="J47" s="97" t="str">
        <f t="shared" si="36"/>
        <v/>
      </c>
      <c r="K47" s="97" t="str">
        <f t="shared" si="36"/>
        <v/>
      </c>
      <c r="L47" s="97" t="str">
        <f t="shared" si="36"/>
        <v/>
      </c>
      <c r="M47" s="97" t="str">
        <f t="shared" si="36"/>
        <v/>
      </c>
      <c r="N47" s="97" t="str">
        <f t="shared" si="36"/>
        <v/>
      </c>
      <c r="O47" s="97" t="str">
        <f t="shared" si="36"/>
        <v/>
      </c>
      <c r="P47" s="97" t="str">
        <f t="shared" si="36"/>
        <v/>
      </c>
      <c r="Q47" s="97" t="str">
        <f t="shared" si="36"/>
        <v/>
      </c>
      <c r="R47" s="97" t="str">
        <f t="shared" si="36"/>
        <v/>
      </c>
      <c r="S47" s="97" t="str">
        <f t="shared" si="36"/>
        <v/>
      </c>
      <c r="T47" s="97" t="str">
        <f t="shared" si="36"/>
        <v/>
      </c>
      <c r="U47" s="97" t="str">
        <f t="shared" si="36"/>
        <v/>
      </c>
      <c r="V47" s="97" t="str">
        <f t="shared" si="36"/>
        <v/>
      </c>
      <c r="W47" s="97" t="str">
        <f t="shared" si="36"/>
        <v/>
      </c>
      <c r="X47" s="97" t="str">
        <f t="shared" si="36"/>
        <v/>
      </c>
      <c r="Y47" s="97" t="str">
        <f t="shared" si="36"/>
        <v/>
      </c>
      <c r="Z47" s="97" t="str">
        <f t="shared" si="36"/>
        <v/>
      </c>
      <c r="AA47" s="97" t="str">
        <f t="shared" si="36"/>
        <v/>
      </c>
      <c r="AB47" s="98" t="str">
        <f t="shared" si="36"/>
        <v/>
      </c>
      <c r="AC47" s="99" t="e">
        <f>+SUM(E47:AB47)*D47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2"/>
      <c r="B48" s="200"/>
      <c r="C48" s="100" t="s">
        <v>36</v>
      </c>
      <c r="D48" s="101" t="e">
        <f>#REF!</f>
        <v>#REF!</v>
      </c>
      <c r="E48" s="102" t="str">
        <f t="shared" ref="E48:AB48" si="37">IF(ISERROR(E101/$AC103*$B47),"",(E101/$AC103*$B47))</f>
        <v/>
      </c>
      <c r="F48" s="103" t="str">
        <f t="shared" si="37"/>
        <v/>
      </c>
      <c r="G48" s="103" t="str">
        <f t="shared" si="37"/>
        <v/>
      </c>
      <c r="H48" s="103" t="str">
        <f t="shared" si="37"/>
        <v/>
      </c>
      <c r="I48" s="103" t="str">
        <f t="shared" si="37"/>
        <v/>
      </c>
      <c r="J48" s="103" t="str">
        <f t="shared" si="37"/>
        <v/>
      </c>
      <c r="K48" s="103" t="str">
        <f t="shared" si="37"/>
        <v/>
      </c>
      <c r="L48" s="103" t="str">
        <f t="shared" si="37"/>
        <v/>
      </c>
      <c r="M48" s="103" t="str">
        <f t="shared" si="37"/>
        <v/>
      </c>
      <c r="N48" s="103" t="str">
        <f t="shared" si="37"/>
        <v/>
      </c>
      <c r="O48" s="103" t="str">
        <f t="shared" si="37"/>
        <v/>
      </c>
      <c r="P48" s="103" t="str">
        <f t="shared" si="37"/>
        <v/>
      </c>
      <c r="Q48" s="103" t="str">
        <f t="shared" si="37"/>
        <v/>
      </c>
      <c r="R48" s="103" t="str">
        <f t="shared" si="37"/>
        <v/>
      </c>
      <c r="S48" s="103" t="str">
        <f t="shared" si="37"/>
        <v/>
      </c>
      <c r="T48" s="103" t="str">
        <f t="shared" si="37"/>
        <v/>
      </c>
      <c r="U48" s="103" t="str">
        <f t="shared" si="37"/>
        <v/>
      </c>
      <c r="V48" s="103" t="str">
        <f t="shared" si="37"/>
        <v/>
      </c>
      <c r="W48" s="103" t="str">
        <f t="shared" si="37"/>
        <v/>
      </c>
      <c r="X48" s="103" t="str">
        <f t="shared" si="37"/>
        <v/>
      </c>
      <c r="Y48" s="103" t="str">
        <f t="shared" si="37"/>
        <v/>
      </c>
      <c r="Z48" s="103" t="str">
        <f t="shared" si="37"/>
        <v/>
      </c>
      <c r="AA48" s="103" t="str">
        <f t="shared" si="37"/>
        <v/>
      </c>
      <c r="AB48" s="104" t="str">
        <f t="shared" si="37"/>
        <v/>
      </c>
      <c r="AC48" s="105" t="e">
        <f>+SUM(E48:AB48)*D48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2"/>
      <c r="B49" s="200"/>
      <c r="C49" s="106" t="s">
        <v>37</v>
      </c>
      <c r="D49" s="107" t="e">
        <f>#REF!</f>
        <v>#REF!</v>
      </c>
      <c r="E49" s="108" t="str">
        <f t="shared" ref="E49:AB49" si="38">IF(ISERROR(E102/$AC103*$B47),"",(E102/$AC103*$B47))</f>
        <v/>
      </c>
      <c r="F49" s="109" t="str">
        <f t="shared" si="38"/>
        <v/>
      </c>
      <c r="G49" s="109" t="str">
        <f t="shared" si="38"/>
        <v/>
      </c>
      <c r="H49" s="109" t="str">
        <f t="shared" si="38"/>
        <v/>
      </c>
      <c r="I49" s="109" t="str">
        <f t="shared" si="38"/>
        <v/>
      </c>
      <c r="J49" s="109" t="str">
        <f t="shared" si="38"/>
        <v/>
      </c>
      <c r="K49" s="109" t="str">
        <f t="shared" si="38"/>
        <v/>
      </c>
      <c r="L49" s="109" t="str">
        <f t="shared" si="38"/>
        <v/>
      </c>
      <c r="M49" s="109" t="str">
        <f t="shared" si="38"/>
        <v/>
      </c>
      <c r="N49" s="109" t="str">
        <f t="shared" si="38"/>
        <v/>
      </c>
      <c r="O49" s="109" t="str">
        <f t="shared" si="38"/>
        <v/>
      </c>
      <c r="P49" s="109" t="str">
        <f t="shared" si="38"/>
        <v/>
      </c>
      <c r="Q49" s="109" t="str">
        <f t="shared" si="38"/>
        <v/>
      </c>
      <c r="R49" s="109" t="str">
        <f t="shared" si="38"/>
        <v/>
      </c>
      <c r="S49" s="109" t="str">
        <f t="shared" si="38"/>
        <v/>
      </c>
      <c r="T49" s="109" t="str">
        <f t="shared" si="38"/>
        <v/>
      </c>
      <c r="U49" s="109" t="str">
        <f t="shared" si="38"/>
        <v/>
      </c>
      <c r="V49" s="109" t="str">
        <f t="shared" si="38"/>
        <v/>
      </c>
      <c r="W49" s="109" t="str">
        <f t="shared" si="38"/>
        <v/>
      </c>
      <c r="X49" s="109" t="str">
        <f t="shared" si="38"/>
        <v/>
      </c>
      <c r="Y49" s="109" t="str">
        <f t="shared" si="38"/>
        <v/>
      </c>
      <c r="Z49" s="109" t="str">
        <f t="shared" si="38"/>
        <v/>
      </c>
      <c r="AA49" s="109" t="str">
        <f t="shared" si="38"/>
        <v/>
      </c>
      <c r="AB49" s="110" t="str">
        <f t="shared" si="38"/>
        <v/>
      </c>
      <c r="AC49" s="111" t="e">
        <f>+SUM(E49:AB49)*D49</f>
        <v>#REF!</v>
      </c>
      <c r="AF49" s="1" t="str">
        <f>AF45</f>
        <v>FES</v>
      </c>
      <c r="AG49" s="1">
        <f>AG48</f>
        <v>10</v>
      </c>
    </row>
    <row r="50" spans="1:33" s="121" customFormat="1" ht="14.5" thickBot="1" x14ac:dyDescent="0.3">
      <c r="A50" s="203"/>
      <c r="B50" s="201"/>
      <c r="C50" s="112" t="s">
        <v>34</v>
      </c>
      <c r="D50" s="113" t="e">
        <f>+SUM(D47:D49)</f>
        <v>#REF!</v>
      </c>
      <c r="E50" s="118" t="str">
        <f t="shared" ref="E50:AB50" si="39">IF(ISERROR(E47*$D47+E48*$D48+E49*$D49),"",(E47*$D47+E48*$D48+E49*$D49))</f>
        <v/>
      </c>
      <c r="F50" s="119" t="str">
        <f t="shared" si="39"/>
        <v/>
      </c>
      <c r="G50" s="119" t="str">
        <f t="shared" si="39"/>
        <v/>
      </c>
      <c r="H50" s="119" t="str">
        <f t="shared" si="39"/>
        <v/>
      </c>
      <c r="I50" s="119" t="str">
        <f t="shared" si="39"/>
        <v/>
      </c>
      <c r="J50" s="119" t="str">
        <f t="shared" si="39"/>
        <v/>
      </c>
      <c r="K50" s="119" t="str">
        <f t="shared" si="39"/>
        <v/>
      </c>
      <c r="L50" s="119" t="str">
        <f t="shared" si="39"/>
        <v/>
      </c>
      <c r="M50" s="119" t="str">
        <f t="shared" si="39"/>
        <v/>
      </c>
      <c r="N50" s="119" t="str">
        <f t="shared" si="39"/>
        <v/>
      </c>
      <c r="O50" s="119" t="str">
        <f t="shared" si="39"/>
        <v/>
      </c>
      <c r="P50" s="119" t="str">
        <f t="shared" si="39"/>
        <v/>
      </c>
      <c r="Q50" s="119" t="str">
        <f t="shared" si="39"/>
        <v/>
      </c>
      <c r="R50" s="119" t="str">
        <f t="shared" si="39"/>
        <v/>
      </c>
      <c r="S50" s="119" t="str">
        <f t="shared" si="39"/>
        <v/>
      </c>
      <c r="T50" s="119" t="str">
        <f t="shared" si="39"/>
        <v/>
      </c>
      <c r="U50" s="119" t="str">
        <f t="shared" si="39"/>
        <v/>
      </c>
      <c r="V50" s="119" t="str">
        <f t="shared" si="39"/>
        <v/>
      </c>
      <c r="W50" s="119" t="str">
        <f t="shared" si="39"/>
        <v/>
      </c>
      <c r="X50" s="119" t="str">
        <f t="shared" si="39"/>
        <v/>
      </c>
      <c r="Y50" s="119" t="str">
        <f t="shared" si="39"/>
        <v/>
      </c>
      <c r="Z50" s="119" t="str">
        <f t="shared" si="39"/>
        <v/>
      </c>
      <c r="AA50" s="119" t="str">
        <f t="shared" si="39"/>
        <v/>
      </c>
      <c r="AB50" s="120" t="str">
        <f t="shared" si="39"/>
        <v/>
      </c>
      <c r="AC50" s="117" t="e">
        <f>+SUM(AC47:AC49)</f>
        <v>#REF!</v>
      </c>
    </row>
    <row r="51" spans="1:33" ht="14" x14ac:dyDescent="0.25">
      <c r="A51" s="202" t="e">
        <f>+DATE(#REF!,11,1)</f>
        <v>#REF!</v>
      </c>
      <c r="B51" s="200">
        <f>+'Formato Resumen 21'!E25</f>
        <v>98373.273569908284</v>
      </c>
      <c r="C51" s="94" t="s">
        <v>35</v>
      </c>
      <c r="D51" s="95" t="e">
        <f>#REF!</f>
        <v>#REF!</v>
      </c>
      <c r="E51" s="96" t="str">
        <f t="shared" ref="E51:AB51" si="40">IF(ISERROR(E104/$AC107*$B51),"",(E104/$AC107*$B51))</f>
        <v/>
      </c>
      <c r="F51" s="97" t="str">
        <f t="shared" si="40"/>
        <v/>
      </c>
      <c r="G51" s="97" t="str">
        <f t="shared" si="40"/>
        <v/>
      </c>
      <c r="H51" s="97" t="str">
        <f t="shared" si="40"/>
        <v/>
      </c>
      <c r="I51" s="97" t="str">
        <f t="shared" si="40"/>
        <v/>
      </c>
      <c r="J51" s="97" t="str">
        <f t="shared" si="40"/>
        <v/>
      </c>
      <c r="K51" s="97" t="str">
        <f t="shared" si="40"/>
        <v/>
      </c>
      <c r="L51" s="97" t="str">
        <f t="shared" si="40"/>
        <v/>
      </c>
      <c r="M51" s="97" t="str">
        <f t="shared" si="40"/>
        <v/>
      </c>
      <c r="N51" s="97" t="str">
        <f t="shared" si="40"/>
        <v/>
      </c>
      <c r="O51" s="97" t="str">
        <f t="shared" si="40"/>
        <v/>
      </c>
      <c r="P51" s="97" t="str">
        <f t="shared" si="40"/>
        <v/>
      </c>
      <c r="Q51" s="97" t="str">
        <f t="shared" si="40"/>
        <v/>
      </c>
      <c r="R51" s="97" t="str">
        <f t="shared" si="40"/>
        <v/>
      </c>
      <c r="S51" s="97" t="str">
        <f t="shared" si="40"/>
        <v/>
      </c>
      <c r="T51" s="97" t="str">
        <f t="shared" si="40"/>
        <v/>
      </c>
      <c r="U51" s="97" t="str">
        <f t="shared" si="40"/>
        <v/>
      </c>
      <c r="V51" s="97" t="str">
        <f t="shared" si="40"/>
        <v/>
      </c>
      <c r="W51" s="97" t="str">
        <f t="shared" si="40"/>
        <v/>
      </c>
      <c r="X51" s="97" t="str">
        <f t="shared" si="40"/>
        <v/>
      </c>
      <c r="Y51" s="97" t="str">
        <f t="shared" si="40"/>
        <v/>
      </c>
      <c r="Z51" s="97" t="str">
        <f t="shared" si="40"/>
        <v/>
      </c>
      <c r="AA51" s="97" t="str">
        <f t="shared" si="40"/>
        <v/>
      </c>
      <c r="AB51" s="98" t="str">
        <f t="shared" si="40"/>
        <v/>
      </c>
      <c r="AC51" s="99" t="e">
        <f>+SUM(E51:AB51)*D51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2"/>
      <c r="B52" s="200"/>
      <c r="C52" s="100" t="s">
        <v>36</v>
      </c>
      <c r="D52" s="101" t="e">
        <f>#REF!</f>
        <v>#REF!</v>
      </c>
      <c r="E52" s="102" t="str">
        <f t="shared" ref="E52:AB52" si="41">IF(ISERROR(E105/$AC107*$B51),"",(E105/$AC107*$B51))</f>
        <v/>
      </c>
      <c r="F52" s="103" t="str">
        <f t="shared" si="41"/>
        <v/>
      </c>
      <c r="G52" s="103" t="str">
        <f t="shared" si="41"/>
        <v/>
      </c>
      <c r="H52" s="103" t="str">
        <f>IF(ISERROR(H105/$AC107*$B51),"",(H105/$AC107*$B51))</f>
        <v/>
      </c>
      <c r="I52" s="103" t="str">
        <f t="shared" si="41"/>
        <v/>
      </c>
      <c r="J52" s="103" t="str">
        <f t="shared" si="41"/>
        <v/>
      </c>
      <c r="K52" s="103" t="str">
        <f t="shared" si="41"/>
        <v/>
      </c>
      <c r="L52" s="103" t="str">
        <f t="shared" si="41"/>
        <v/>
      </c>
      <c r="M52" s="103" t="str">
        <f t="shared" si="41"/>
        <v/>
      </c>
      <c r="N52" s="103" t="str">
        <f t="shared" si="41"/>
        <v/>
      </c>
      <c r="O52" s="103" t="str">
        <f t="shared" si="41"/>
        <v/>
      </c>
      <c r="P52" s="103" t="str">
        <f t="shared" si="41"/>
        <v/>
      </c>
      <c r="Q52" s="103" t="str">
        <f t="shared" si="41"/>
        <v/>
      </c>
      <c r="R52" s="103" t="str">
        <f t="shared" si="41"/>
        <v/>
      </c>
      <c r="S52" s="103" t="str">
        <f t="shared" si="41"/>
        <v/>
      </c>
      <c r="T52" s="103" t="str">
        <f t="shared" si="41"/>
        <v/>
      </c>
      <c r="U52" s="103" t="str">
        <f t="shared" si="41"/>
        <v/>
      </c>
      <c r="V52" s="103" t="str">
        <f t="shared" si="41"/>
        <v/>
      </c>
      <c r="W52" s="103" t="str">
        <f t="shared" si="41"/>
        <v/>
      </c>
      <c r="X52" s="103" t="str">
        <f t="shared" si="41"/>
        <v/>
      </c>
      <c r="Y52" s="103" t="str">
        <f t="shared" si="41"/>
        <v/>
      </c>
      <c r="Z52" s="103" t="str">
        <f t="shared" si="41"/>
        <v/>
      </c>
      <c r="AA52" s="103" t="str">
        <f t="shared" si="41"/>
        <v/>
      </c>
      <c r="AB52" s="104" t="str">
        <f t="shared" si="41"/>
        <v/>
      </c>
      <c r="AC52" s="105" t="e">
        <f>+SUM(E52:AB52)*D52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2"/>
      <c r="B53" s="200"/>
      <c r="C53" s="106" t="s">
        <v>37</v>
      </c>
      <c r="D53" s="107" t="e">
        <f>#REF!</f>
        <v>#REF!</v>
      </c>
      <c r="E53" s="108" t="str">
        <f t="shared" ref="E53:AB53" si="42">IF(ISERROR(E106/$AC107*$B51),"",(E106/$AC107*$B51))</f>
        <v/>
      </c>
      <c r="F53" s="109" t="str">
        <f t="shared" si="42"/>
        <v/>
      </c>
      <c r="G53" s="109" t="str">
        <f t="shared" si="42"/>
        <v/>
      </c>
      <c r="H53" s="109" t="str">
        <f t="shared" si="42"/>
        <v/>
      </c>
      <c r="I53" s="109" t="str">
        <f t="shared" si="42"/>
        <v/>
      </c>
      <c r="J53" s="109" t="str">
        <f t="shared" si="42"/>
        <v/>
      </c>
      <c r="K53" s="109" t="str">
        <f t="shared" si="42"/>
        <v/>
      </c>
      <c r="L53" s="109" t="str">
        <f t="shared" si="42"/>
        <v/>
      </c>
      <c r="M53" s="109" t="str">
        <f t="shared" si="42"/>
        <v/>
      </c>
      <c r="N53" s="109" t="str">
        <f t="shared" si="42"/>
        <v/>
      </c>
      <c r="O53" s="109" t="str">
        <f t="shared" si="42"/>
        <v/>
      </c>
      <c r="P53" s="109" t="str">
        <f t="shared" si="42"/>
        <v/>
      </c>
      <c r="Q53" s="109" t="str">
        <f t="shared" si="42"/>
        <v/>
      </c>
      <c r="R53" s="109" t="str">
        <f t="shared" si="42"/>
        <v/>
      </c>
      <c r="S53" s="109" t="str">
        <f t="shared" si="42"/>
        <v/>
      </c>
      <c r="T53" s="109" t="str">
        <f t="shared" si="42"/>
        <v/>
      </c>
      <c r="U53" s="109" t="str">
        <f t="shared" si="42"/>
        <v/>
      </c>
      <c r="V53" s="109" t="str">
        <f t="shared" si="42"/>
        <v/>
      </c>
      <c r="W53" s="109" t="str">
        <f t="shared" si="42"/>
        <v/>
      </c>
      <c r="X53" s="109" t="str">
        <f t="shared" si="42"/>
        <v/>
      </c>
      <c r="Y53" s="109" t="str">
        <f t="shared" si="42"/>
        <v/>
      </c>
      <c r="Z53" s="109" t="str">
        <f t="shared" si="42"/>
        <v/>
      </c>
      <c r="AA53" s="109" t="str">
        <f t="shared" si="42"/>
        <v/>
      </c>
      <c r="AB53" s="110" t="str">
        <f t="shared" si="42"/>
        <v/>
      </c>
      <c r="AC53" s="111" t="e">
        <f>+SUM(E53:AB53)*D53</f>
        <v>#REF!</v>
      </c>
      <c r="AF53" s="1" t="str">
        <f>AF49</f>
        <v>FES</v>
      </c>
      <c r="AG53" s="1">
        <f>AG52</f>
        <v>11</v>
      </c>
    </row>
    <row r="54" spans="1:33" s="121" customFormat="1" ht="14.5" thickBot="1" x14ac:dyDescent="0.3">
      <c r="A54" s="203"/>
      <c r="B54" s="201"/>
      <c r="C54" s="112" t="s">
        <v>34</v>
      </c>
      <c r="D54" s="113" t="e">
        <f>+SUM(D51:D53)</f>
        <v>#REF!</v>
      </c>
      <c r="E54" s="118" t="str">
        <f t="shared" ref="E54:AB54" si="43">IF(ISERROR(E51*$D51+E52*$D52+E53*$D53),"",(E51*$D51+E52*$D52+E53*$D53))</f>
        <v/>
      </c>
      <c r="F54" s="119" t="str">
        <f t="shared" si="43"/>
        <v/>
      </c>
      <c r="G54" s="119" t="str">
        <f t="shared" si="43"/>
        <v/>
      </c>
      <c r="H54" s="119" t="str">
        <f t="shared" si="43"/>
        <v/>
      </c>
      <c r="I54" s="119" t="str">
        <f t="shared" si="43"/>
        <v/>
      </c>
      <c r="J54" s="119" t="str">
        <f t="shared" si="43"/>
        <v/>
      </c>
      <c r="K54" s="119" t="str">
        <f t="shared" si="43"/>
        <v/>
      </c>
      <c r="L54" s="119" t="str">
        <f t="shared" si="43"/>
        <v/>
      </c>
      <c r="M54" s="119" t="str">
        <f t="shared" si="43"/>
        <v/>
      </c>
      <c r="N54" s="119" t="str">
        <f t="shared" si="43"/>
        <v/>
      </c>
      <c r="O54" s="119" t="str">
        <f t="shared" si="43"/>
        <v/>
      </c>
      <c r="P54" s="119" t="str">
        <f t="shared" si="43"/>
        <v/>
      </c>
      <c r="Q54" s="119" t="str">
        <f t="shared" si="43"/>
        <v/>
      </c>
      <c r="R54" s="119" t="str">
        <f t="shared" si="43"/>
        <v/>
      </c>
      <c r="S54" s="119" t="str">
        <f t="shared" si="43"/>
        <v/>
      </c>
      <c r="T54" s="119" t="str">
        <f t="shared" si="43"/>
        <v/>
      </c>
      <c r="U54" s="119" t="str">
        <f t="shared" si="43"/>
        <v/>
      </c>
      <c r="V54" s="119" t="str">
        <f t="shared" si="43"/>
        <v/>
      </c>
      <c r="W54" s="119" t="str">
        <f t="shared" si="43"/>
        <v/>
      </c>
      <c r="X54" s="119" t="str">
        <f t="shared" si="43"/>
        <v/>
      </c>
      <c r="Y54" s="119" t="str">
        <f t="shared" si="43"/>
        <v/>
      </c>
      <c r="Z54" s="119" t="str">
        <f t="shared" si="43"/>
        <v/>
      </c>
      <c r="AA54" s="119" t="str">
        <f t="shared" si="43"/>
        <v/>
      </c>
      <c r="AB54" s="120" t="str">
        <f t="shared" si="43"/>
        <v/>
      </c>
      <c r="AC54" s="117" t="e">
        <f>+SUM(AC51:AC53)</f>
        <v>#REF!</v>
      </c>
    </row>
    <row r="55" spans="1:33" ht="15.5" x14ac:dyDescent="0.25">
      <c r="A55" s="202" t="e">
        <f>+DATE(#REF!,12,1)</f>
        <v>#REF!</v>
      </c>
      <c r="B55" s="200">
        <f>+'Formato Resumen 21'!E26</f>
        <v>165247.48203956545</v>
      </c>
      <c r="C55" s="94" t="s">
        <v>35</v>
      </c>
      <c r="D55" s="95" t="e">
        <f>#REF!</f>
        <v>#REF!</v>
      </c>
      <c r="E55" s="125" t="str">
        <f t="shared" ref="E55:AB55" si="44">IF(ISERROR(E108/$AC111*$B55),"",(E108/$AC111*$B55))</f>
        <v/>
      </c>
      <c r="F55" s="126" t="str">
        <f t="shared" si="44"/>
        <v/>
      </c>
      <c r="G55" s="126" t="str">
        <f t="shared" si="44"/>
        <v/>
      </c>
      <c r="H55" s="126" t="str">
        <f t="shared" si="44"/>
        <v/>
      </c>
      <c r="I55" s="126" t="str">
        <f t="shared" si="44"/>
        <v/>
      </c>
      <c r="J55" s="126" t="str">
        <f t="shared" si="44"/>
        <v/>
      </c>
      <c r="K55" s="126" t="str">
        <f t="shared" si="44"/>
        <v/>
      </c>
      <c r="L55" s="126" t="str">
        <f t="shared" si="44"/>
        <v/>
      </c>
      <c r="M55" s="126" t="str">
        <f t="shared" si="44"/>
        <v/>
      </c>
      <c r="N55" s="126" t="str">
        <f t="shared" si="44"/>
        <v/>
      </c>
      <c r="O55" s="126" t="str">
        <f t="shared" si="44"/>
        <v/>
      </c>
      <c r="P55" s="126" t="str">
        <f t="shared" si="44"/>
        <v/>
      </c>
      <c r="Q55" s="126" t="str">
        <f t="shared" si="44"/>
        <v/>
      </c>
      <c r="R55" s="126" t="str">
        <f t="shared" si="44"/>
        <v/>
      </c>
      <c r="S55" s="126" t="str">
        <f t="shared" si="44"/>
        <v/>
      </c>
      <c r="T55" s="126" t="str">
        <f t="shared" si="44"/>
        <v/>
      </c>
      <c r="U55" s="126" t="str">
        <f t="shared" si="44"/>
        <v/>
      </c>
      <c r="V55" s="126" t="str">
        <f t="shared" si="44"/>
        <v/>
      </c>
      <c r="W55" s="126" t="str">
        <f t="shared" si="44"/>
        <v/>
      </c>
      <c r="X55" s="126" t="str">
        <f t="shared" si="44"/>
        <v/>
      </c>
      <c r="Y55" s="126" t="str">
        <f t="shared" si="44"/>
        <v/>
      </c>
      <c r="Z55" s="126" t="str">
        <f t="shared" si="44"/>
        <v/>
      </c>
      <c r="AA55" s="126" t="str">
        <f t="shared" si="44"/>
        <v/>
      </c>
      <c r="AB55" s="127" t="str">
        <f t="shared" si="44"/>
        <v/>
      </c>
      <c r="AC55" s="128" t="e">
        <f>+SUM(E55:AB55)*D55</f>
        <v>#REF!</v>
      </c>
      <c r="AF55" s="1" t="str">
        <f>AF51</f>
        <v>ORD</v>
      </c>
      <c r="AG55" s="1">
        <f>AG51+1</f>
        <v>12</v>
      </c>
    </row>
    <row r="56" spans="1:33" ht="15.5" x14ac:dyDescent="0.25">
      <c r="A56" s="202"/>
      <c r="B56" s="200"/>
      <c r="C56" s="100" t="s">
        <v>36</v>
      </c>
      <c r="D56" s="101" t="e">
        <f>#REF!</f>
        <v>#REF!</v>
      </c>
      <c r="E56" s="129" t="str">
        <f t="shared" ref="E56:AB56" si="45">IF(ISERROR(E109/$AC111*$B55),"",(E109/$AC111*$B55))</f>
        <v/>
      </c>
      <c r="F56" s="130" t="str">
        <f t="shared" si="45"/>
        <v/>
      </c>
      <c r="G56" s="130" t="str">
        <f t="shared" si="45"/>
        <v/>
      </c>
      <c r="H56" s="130" t="str">
        <f t="shared" si="45"/>
        <v/>
      </c>
      <c r="I56" s="130" t="str">
        <f t="shared" si="45"/>
        <v/>
      </c>
      <c r="J56" s="130" t="str">
        <f t="shared" si="45"/>
        <v/>
      </c>
      <c r="K56" s="130" t="str">
        <f t="shared" si="45"/>
        <v/>
      </c>
      <c r="L56" s="130" t="str">
        <f t="shared" si="45"/>
        <v/>
      </c>
      <c r="M56" s="130" t="str">
        <f t="shared" si="45"/>
        <v/>
      </c>
      <c r="N56" s="130" t="str">
        <f t="shared" si="45"/>
        <v/>
      </c>
      <c r="O56" s="130" t="str">
        <f t="shared" si="45"/>
        <v/>
      </c>
      <c r="P56" s="130" t="str">
        <f t="shared" si="45"/>
        <v/>
      </c>
      <c r="Q56" s="130" t="str">
        <f t="shared" si="45"/>
        <v/>
      </c>
      <c r="R56" s="130" t="str">
        <f t="shared" si="45"/>
        <v/>
      </c>
      <c r="S56" s="130" t="str">
        <f t="shared" si="45"/>
        <v/>
      </c>
      <c r="T56" s="130" t="str">
        <f t="shared" si="45"/>
        <v/>
      </c>
      <c r="U56" s="130" t="str">
        <f t="shared" si="45"/>
        <v/>
      </c>
      <c r="V56" s="130" t="str">
        <f t="shared" si="45"/>
        <v/>
      </c>
      <c r="W56" s="130" t="str">
        <f t="shared" si="45"/>
        <v/>
      </c>
      <c r="X56" s="130" t="str">
        <f t="shared" si="45"/>
        <v/>
      </c>
      <c r="Y56" s="130" t="str">
        <f t="shared" si="45"/>
        <v/>
      </c>
      <c r="Z56" s="130" t="str">
        <f t="shared" si="45"/>
        <v/>
      </c>
      <c r="AA56" s="130" t="str">
        <f t="shared" si="45"/>
        <v/>
      </c>
      <c r="AB56" s="131" t="str">
        <f t="shared" si="45"/>
        <v/>
      </c>
      <c r="AC56" s="132" t="e">
        <f>+SUM(E56:AB56)*D56</f>
        <v>#REF!</v>
      </c>
      <c r="AF56" s="1" t="str">
        <f>AF52</f>
        <v>SÁB</v>
      </c>
      <c r="AG56" s="1">
        <f>AG55</f>
        <v>12</v>
      </c>
    </row>
    <row r="57" spans="1:33" ht="15.5" x14ac:dyDescent="0.25">
      <c r="A57" s="202"/>
      <c r="B57" s="200"/>
      <c r="C57" s="106" t="s">
        <v>37</v>
      </c>
      <c r="D57" s="107" t="e">
        <f>#REF!</f>
        <v>#REF!</v>
      </c>
      <c r="E57" s="133" t="str">
        <f t="shared" ref="E57:AB57" si="46">IF(ISERROR(E110/$AC111*$B55),"",(E110/$AC111*$B55))</f>
        <v/>
      </c>
      <c r="F57" s="134" t="str">
        <f t="shared" si="46"/>
        <v/>
      </c>
      <c r="G57" s="134" t="str">
        <f t="shared" si="46"/>
        <v/>
      </c>
      <c r="H57" s="134" t="str">
        <f t="shared" si="46"/>
        <v/>
      </c>
      <c r="I57" s="134" t="str">
        <f t="shared" si="46"/>
        <v/>
      </c>
      <c r="J57" s="134" t="str">
        <f t="shared" si="46"/>
        <v/>
      </c>
      <c r="K57" s="134" t="str">
        <f t="shared" si="46"/>
        <v/>
      </c>
      <c r="L57" s="134" t="str">
        <f t="shared" si="46"/>
        <v/>
      </c>
      <c r="M57" s="134" t="str">
        <f t="shared" si="46"/>
        <v/>
      </c>
      <c r="N57" s="134" t="str">
        <f t="shared" si="46"/>
        <v/>
      </c>
      <c r="O57" s="134" t="str">
        <f t="shared" si="46"/>
        <v/>
      </c>
      <c r="P57" s="134" t="str">
        <f t="shared" si="46"/>
        <v/>
      </c>
      <c r="Q57" s="134" t="str">
        <f t="shared" si="46"/>
        <v/>
      </c>
      <c r="R57" s="134" t="str">
        <f t="shared" si="46"/>
        <v/>
      </c>
      <c r="S57" s="134" t="str">
        <f t="shared" si="46"/>
        <v/>
      </c>
      <c r="T57" s="134" t="str">
        <f t="shared" si="46"/>
        <v/>
      </c>
      <c r="U57" s="134" t="str">
        <f t="shared" si="46"/>
        <v/>
      </c>
      <c r="V57" s="134" t="str">
        <f t="shared" si="46"/>
        <v/>
      </c>
      <c r="W57" s="134" t="str">
        <f t="shared" si="46"/>
        <v/>
      </c>
      <c r="X57" s="134" t="str">
        <f t="shared" si="46"/>
        <v/>
      </c>
      <c r="Y57" s="134" t="str">
        <f t="shared" si="46"/>
        <v/>
      </c>
      <c r="Z57" s="134" t="str">
        <f t="shared" si="46"/>
        <v/>
      </c>
      <c r="AA57" s="134" t="str">
        <f t="shared" si="46"/>
        <v/>
      </c>
      <c r="AB57" s="135" t="str">
        <f t="shared" si="46"/>
        <v/>
      </c>
      <c r="AC57" s="136" t="e">
        <f>+SUM(E57:AB57)*D57</f>
        <v>#REF!</v>
      </c>
      <c r="AF57" s="1" t="str">
        <f>AF53</f>
        <v>FES</v>
      </c>
      <c r="AG57" s="1">
        <f>AG56</f>
        <v>12</v>
      </c>
    </row>
    <row r="58" spans="1:33" s="121" customFormat="1" ht="16" thickBot="1" x14ac:dyDescent="0.3">
      <c r="A58" s="203"/>
      <c r="B58" s="201"/>
      <c r="C58" s="112" t="s">
        <v>34</v>
      </c>
      <c r="D58" s="113" t="e">
        <f>+SUM(D55:D57)</f>
        <v>#REF!</v>
      </c>
      <c r="E58" s="118" t="str">
        <f t="shared" ref="E58:AB58" si="47">IF(ISERROR(E55*$D55+E56*$D56+E57*$D57),"",(E55*$D55+E56*$D56+E57*$D57))</f>
        <v/>
      </c>
      <c r="F58" s="119" t="str">
        <f t="shared" si="47"/>
        <v/>
      </c>
      <c r="G58" s="119" t="str">
        <f t="shared" si="47"/>
        <v/>
      </c>
      <c r="H58" s="119" t="str">
        <f t="shared" si="47"/>
        <v/>
      </c>
      <c r="I58" s="119" t="str">
        <f t="shared" si="47"/>
        <v/>
      </c>
      <c r="J58" s="119" t="str">
        <f t="shared" si="47"/>
        <v/>
      </c>
      <c r="K58" s="119" t="str">
        <f t="shared" si="47"/>
        <v/>
      </c>
      <c r="L58" s="119" t="str">
        <f t="shared" si="47"/>
        <v/>
      </c>
      <c r="M58" s="119" t="str">
        <f t="shared" si="47"/>
        <v/>
      </c>
      <c r="N58" s="119" t="str">
        <f t="shared" si="47"/>
        <v/>
      </c>
      <c r="O58" s="119" t="str">
        <f t="shared" si="47"/>
        <v/>
      </c>
      <c r="P58" s="119" t="str">
        <f t="shared" si="47"/>
        <v/>
      </c>
      <c r="Q58" s="119" t="str">
        <f t="shared" si="47"/>
        <v/>
      </c>
      <c r="R58" s="119" t="str">
        <f t="shared" si="47"/>
        <v/>
      </c>
      <c r="S58" s="119" t="str">
        <f t="shared" si="47"/>
        <v/>
      </c>
      <c r="T58" s="119" t="str">
        <f t="shared" si="47"/>
        <v/>
      </c>
      <c r="U58" s="119" t="str">
        <f t="shared" si="47"/>
        <v/>
      </c>
      <c r="V58" s="119" t="str">
        <f t="shared" si="47"/>
        <v/>
      </c>
      <c r="W58" s="119" t="str">
        <f t="shared" si="47"/>
        <v/>
      </c>
      <c r="X58" s="119" t="str">
        <f t="shared" si="47"/>
        <v/>
      </c>
      <c r="Y58" s="119" t="str">
        <f t="shared" si="47"/>
        <v/>
      </c>
      <c r="Z58" s="119" t="str">
        <f t="shared" si="47"/>
        <v/>
      </c>
      <c r="AA58" s="119" t="str">
        <f t="shared" si="47"/>
        <v/>
      </c>
      <c r="AB58" s="120" t="str">
        <f t="shared" si="47"/>
        <v/>
      </c>
      <c r="AC58" s="137" t="e">
        <f>+SUM(AC55:AC57)</f>
        <v>#REF!</v>
      </c>
    </row>
    <row r="59" spans="1:33" s="5" customFormat="1" ht="12.5" x14ac:dyDescent="0.25">
      <c r="P59" s="37"/>
      <c r="AC59" s="39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Z61" s="7" t="s">
        <v>58</v>
      </c>
    </row>
    <row r="62" spans="1:33" s="5" customFormat="1" ht="18.5" thickBot="1" x14ac:dyDescent="0.45">
      <c r="B62" s="38"/>
      <c r="Z62" s="7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7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4" x14ac:dyDescent="0.25">
      <c r="A65" s="198"/>
      <c r="B65" s="194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4" x14ac:dyDescent="0.25">
      <c r="A66" s="198"/>
      <c r="B66" s="194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4.5" thickBot="1" x14ac:dyDescent="0.3">
      <c r="A67" s="199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8">SUMPRODUCT($D64:$D66,F64:F66)</f>
        <v>#REF!</v>
      </c>
      <c r="G67" s="29" t="e">
        <f t="shared" si="48"/>
        <v>#REF!</v>
      </c>
      <c r="H67" s="29" t="e">
        <f t="shared" si="48"/>
        <v>#REF!</v>
      </c>
      <c r="I67" s="29" t="e">
        <f t="shared" si="48"/>
        <v>#REF!</v>
      </c>
      <c r="J67" s="29" t="e">
        <f t="shared" si="48"/>
        <v>#REF!</v>
      </c>
      <c r="K67" s="29" t="e">
        <f t="shared" si="48"/>
        <v>#REF!</v>
      </c>
      <c r="L67" s="29" t="e">
        <f t="shared" si="48"/>
        <v>#REF!</v>
      </c>
      <c r="M67" s="29" t="e">
        <f t="shared" si="48"/>
        <v>#REF!</v>
      </c>
      <c r="N67" s="29" t="e">
        <f t="shared" si="48"/>
        <v>#REF!</v>
      </c>
      <c r="O67" s="29" t="e">
        <f t="shared" si="48"/>
        <v>#REF!</v>
      </c>
      <c r="P67" s="29" t="e">
        <f t="shared" si="48"/>
        <v>#REF!</v>
      </c>
      <c r="Q67" s="29" t="e">
        <f t="shared" si="48"/>
        <v>#REF!</v>
      </c>
      <c r="R67" s="29" t="e">
        <f t="shared" si="48"/>
        <v>#REF!</v>
      </c>
      <c r="S67" s="29" t="e">
        <f t="shared" si="48"/>
        <v>#REF!</v>
      </c>
      <c r="T67" s="29" t="e">
        <f t="shared" si="48"/>
        <v>#REF!</v>
      </c>
      <c r="U67" s="29" t="e">
        <f t="shared" si="48"/>
        <v>#REF!</v>
      </c>
      <c r="V67" s="29" t="e">
        <f t="shared" si="48"/>
        <v>#REF!</v>
      </c>
      <c r="W67" s="29" t="e">
        <f t="shared" si="48"/>
        <v>#REF!</v>
      </c>
      <c r="X67" s="29" t="e">
        <f t="shared" si="48"/>
        <v>#REF!</v>
      </c>
      <c r="Y67" s="29" t="e">
        <f t="shared" si="48"/>
        <v>#REF!</v>
      </c>
      <c r="Z67" s="29" t="e">
        <f t="shared" si="48"/>
        <v>#REF!</v>
      </c>
      <c r="AA67" s="29" t="e">
        <f t="shared" si="48"/>
        <v>#REF!</v>
      </c>
      <c r="AB67" s="29" t="e">
        <f t="shared" si="48"/>
        <v>#REF!</v>
      </c>
      <c r="AC67" s="30" t="e">
        <f>+SUM(E67:AB67)</f>
        <v>#REF!</v>
      </c>
    </row>
    <row r="68" spans="1:29" ht="14" x14ac:dyDescent="0.25">
      <c r="A68" s="197" t="e">
        <f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4" x14ac:dyDescent="0.25">
      <c r="A69" s="198"/>
      <c r="B69" s="194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4" x14ac:dyDescent="0.25">
      <c r="A70" s="198"/>
      <c r="B70" s="194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4.5" thickBot="1" x14ac:dyDescent="0.3">
      <c r="A71" s="199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49">SUMPRODUCT($D68:$D70,F68:F70)</f>
        <v>#REF!</v>
      </c>
      <c r="G71" s="29" t="e">
        <f t="shared" si="49"/>
        <v>#REF!</v>
      </c>
      <c r="H71" s="29" t="e">
        <f t="shared" si="49"/>
        <v>#REF!</v>
      </c>
      <c r="I71" s="29" t="e">
        <f t="shared" si="49"/>
        <v>#REF!</v>
      </c>
      <c r="J71" s="29" t="e">
        <f t="shared" si="49"/>
        <v>#REF!</v>
      </c>
      <c r="K71" s="29" t="e">
        <f t="shared" si="49"/>
        <v>#REF!</v>
      </c>
      <c r="L71" s="29" t="e">
        <f t="shared" si="49"/>
        <v>#REF!</v>
      </c>
      <c r="M71" s="29" t="e">
        <f t="shared" si="49"/>
        <v>#REF!</v>
      </c>
      <c r="N71" s="29" t="e">
        <f t="shared" si="49"/>
        <v>#REF!</v>
      </c>
      <c r="O71" s="29" t="e">
        <f t="shared" si="49"/>
        <v>#REF!</v>
      </c>
      <c r="P71" s="29" t="e">
        <f t="shared" si="49"/>
        <v>#REF!</v>
      </c>
      <c r="Q71" s="29" t="e">
        <f t="shared" si="49"/>
        <v>#REF!</v>
      </c>
      <c r="R71" s="29" t="e">
        <f t="shared" si="49"/>
        <v>#REF!</v>
      </c>
      <c r="S71" s="29" t="e">
        <f t="shared" si="49"/>
        <v>#REF!</v>
      </c>
      <c r="T71" s="29" t="e">
        <f t="shared" si="49"/>
        <v>#REF!</v>
      </c>
      <c r="U71" s="29" t="e">
        <f t="shared" si="49"/>
        <v>#REF!</v>
      </c>
      <c r="V71" s="29" t="e">
        <f t="shared" si="49"/>
        <v>#REF!</v>
      </c>
      <c r="W71" s="29" t="e">
        <f t="shared" si="49"/>
        <v>#REF!</v>
      </c>
      <c r="X71" s="29" t="e">
        <f t="shared" si="49"/>
        <v>#REF!</v>
      </c>
      <c r="Y71" s="29" t="e">
        <f t="shared" si="49"/>
        <v>#REF!</v>
      </c>
      <c r="Z71" s="29" t="e">
        <f t="shared" si="49"/>
        <v>#REF!</v>
      </c>
      <c r="AA71" s="29" t="e">
        <f t="shared" si="49"/>
        <v>#REF!</v>
      </c>
      <c r="AB71" s="29" t="e">
        <f t="shared" si="49"/>
        <v>#REF!</v>
      </c>
      <c r="AC71" s="30" t="e">
        <f>+SUM(E71:AB71)</f>
        <v>#REF!</v>
      </c>
    </row>
    <row r="72" spans="1:29" ht="14" x14ac:dyDescent="0.25">
      <c r="A72" s="197" t="e">
        <f t="shared" ref="A72" si="50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4" x14ac:dyDescent="0.25">
      <c r="A73" s="198"/>
      <c r="B73" s="194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4" x14ac:dyDescent="0.25">
      <c r="A74" s="198"/>
      <c r="B74" s="194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4.5" thickBot="1" x14ac:dyDescent="0.3">
      <c r="A75" s="199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1">SUMPRODUCT($D72:$D74,F72:F74)</f>
        <v>#REF!</v>
      </c>
      <c r="G75" s="29" t="e">
        <f t="shared" si="51"/>
        <v>#REF!</v>
      </c>
      <c r="H75" s="29" t="e">
        <f t="shared" si="51"/>
        <v>#REF!</v>
      </c>
      <c r="I75" s="29" t="e">
        <f t="shared" si="51"/>
        <v>#REF!</v>
      </c>
      <c r="J75" s="29" t="e">
        <f t="shared" si="51"/>
        <v>#REF!</v>
      </c>
      <c r="K75" s="29" t="e">
        <f t="shared" si="51"/>
        <v>#REF!</v>
      </c>
      <c r="L75" s="29" t="e">
        <f t="shared" si="51"/>
        <v>#REF!</v>
      </c>
      <c r="M75" s="29" t="e">
        <f t="shared" si="51"/>
        <v>#REF!</v>
      </c>
      <c r="N75" s="29" t="e">
        <f t="shared" si="51"/>
        <v>#REF!</v>
      </c>
      <c r="O75" s="29" t="e">
        <f t="shared" si="51"/>
        <v>#REF!</v>
      </c>
      <c r="P75" s="29" t="e">
        <f t="shared" si="51"/>
        <v>#REF!</v>
      </c>
      <c r="Q75" s="29" t="e">
        <f t="shared" si="51"/>
        <v>#REF!</v>
      </c>
      <c r="R75" s="29" t="e">
        <f t="shared" si="51"/>
        <v>#REF!</v>
      </c>
      <c r="S75" s="29" t="e">
        <f t="shared" si="51"/>
        <v>#REF!</v>
      </c>
      <c r="T75" s="29" t="e">
        <f t="shared" si="51"/>
        <v>#REF!</v>
      </c>
      <c r="U75" s="29" t="e">
        <f t="shared" si="51"/>
        <v>#REF!</v>
      </c>
      <c r="V75" s="29" t="e">
        <f t="shared" si="51"/>
        <v>#REF!</v>
      </c>
      <c r="W75" s="29" t="e">
        <f t="shared" si="51"/>
        <v>#REF!</v>
      </c>
      <c r="X75" s="29" t="e">
        <f t="shared" si="51"/>
        <v>#REF!</v>
      </c>
      <c r="Y75" s="29" t="e">
        <f t="shared" si="51"/>
        <v>#REF!</v>
      </c>
      <c r="Z75" s="29" t="e">
        <f t="shared" si="51"/>
        <v>#REF!</v>
      </c>
      <c r="AA75" s="29" t="e">
        <f t="shared" si="51"/>
        <v>#REF!</v>
      </c>
      <c r="AB75" s="29" t="e">
        <f t="shared" si="51"/>
        <v>#REF!</v>
      </c>
      <c r="AC75" s="30" t="e">
        <f>+SUM(E75:AB75)</f>
        <v>#REF!</v>
      </c>
    </row>
    <row r="76" spans="1:29" ht="14" x14ac:dyDescent="0.25">
      <c r="A76" s="197" t="e">
        <f t="shared" ref="A76" si="52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4" x14ac:dyDescent="0.25">
      <c r="A77" s="198"/>
      <c r="B77" s="194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4" x14ac:dyDescent="0.25">
      <c r="A78" s="198"/>
      <c r="B78" s="194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4.5" thickBot="1" x14ac:dyDescent="0.3">
      <c r="A79" s="199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3">SUMPRODUCT($D76:$D78,F76:F78)</f>
        <v>#REF!</v>
      </c>
      <c r="G79" s="29" t="e">
        <f t="shared" si="53"/>
        <v>#REF!</v>
      </c>
      <c r="H79" s="29" t="e">
        <f t="shared" si="53"/>
        <v>#REF!</v>
      </c>
      <c r="I79" s="29" t="e">
        <f t="shared" si="53"/>
        <v>#REF!</v>
      </c>
      <c r="J79" s="29" t="e">
        <f t="shared" si="53"/>
        <v>#REF!</v>
      </c>
      <c r="K79" s="29" t="e">
        <f t="shared" si="53"/>
        <v>#REF!</v>
      </c>
      <c r="L79" s="29" t="e">
        <f t="shared" si="53"/>
        <v>#REF!</v>
      </c>
      <c r="M79" s="29" t="e">
        <f t="shared" si="53"/>
        <v>#REF!</v>
      </c>
      <c r="N79" s="29" t="e">
        <f t="shared" si="53"/>
        <v>#REF!</v>
      </c>
      <c r="O79" s="29" t="e">
        <f t="shared" si="53"/>
        <v>#REF!</v>
      </c>
      <c r="P79" s="29" t="e">
        <f t="shared" si="53"/>
        <v>#REF!</v>
      </c>
      <c r="Q79" s="29" t="e">
        <f t="shared" si="53"/>
        <v>#REF!</v>
      </c>
      <c r="R79" s="29" t="e">
        <f t="shared" si="53"/>
        <v>#REF!</v>
      </c>
      <c r="S79" s="29" t="e">
        <f t="shared" si="53"/>
        <v>#REF!</v>
      </c>
      <c r="T79" s="29" t="e">
        <f t="shared" si="53"/>
        <v>#REF!</v>
      </c>
      <c r="U79" s="29" t="e">
        <f t="shared" si="53"/>
        <v>#REF!</v>
      </c>
      <c r="V79" s="29" t="e">
        <f t="shared" si="53"/>
        <v>#REF!</v>
      </c>
      <c r="W79" s="29" t="e">
        <f t="shared" si="53"/>
        <v>#REF!</v>
      </c>
      <c r="X79" s="29" t="e">
        <f t="shared" si="53"/>
        <v>#REF!</v>
      </c>
      <c r="Y79" s="29" t="e">
        <f t="shared" si="53"/>
        <v>#REF!</v>
      </c>
      <c r="Z79" s="29" t="e">
        <f t="shared" si="53"/>
        <v>#REF!</v>
      </c>
      <c r="AA79" s="29" t="e">
        <f t="shared" si="53"/>
        <v>#REF!</v>
      </c>
      <c r="AB79" s="29" t="e">
        <f t="shared" si="53"/>
        <v>#REF!</v>
      </c>
      <c r="AC79" s="30" t="e">
        <f>+SUM(E79:AB79)</f>
        <v>#REF!</v>
      </c>
    </row>
    <row r="80" spans="1:29" ht="14" x14ac:dyDescent="0.25">
      <c r="A80" s="197" t="e">
        <f t="shared" ref="A80" si="54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4" x14ac:dyDescent="0.25">
      <c r="A81" s="198"/>
      <c r="B81" s="194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4" x14ac:dyDescent="0.25">
      <c r="A82" s="198"/>
      <c r="B82" s="194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4.5" thickBot="1" x14ac:dyDescent="0.3">
      <c r="A83" s="199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5">SUMPRODUCT($D80:$D82,F80:F82)</f>
        <v>#REF!</v>
      </c>
      <c r="G83" s="29" t="e">
        <f t="shared" si="55"/>
        <v>#REF!</v>
      </c>
      <c r="H83" s="29" t="e">
        <f t="shared" si="55"/>
        <v>#REF!</v>
      </c>
      <c r="I83" s="29" t="e">
        <f t="shared" si="55"/>
        <v>#REF!</v>
      </c>
      <c r="J83" s="29" t="e">
        <f t="shared" si="55"/>
        <v>#REF!</v>
      </c>
      <c r="K83" s="29" t="e">
        <f t="shared" si="55"/>
        <v>#REF!</v>
      </c>
      <c r="L83" s="29" t="e">
        <f t="shared" si="55"/>
        <v>#REF!</v>
      </c>
      <c r="M83" s="29" t="e">
        <f t="shared" si="55"/>
        <v>#REF!</v>
      </c>
      <c r="N83" s="29" t="e">
        <f t="shared" si="55"/>
        <v>#REF!</v>
      </c>
      <c r="O83" s="29" t="e">
        <f t="shared" si="55"/>
        <v>#REF!</v>
      </c>
      <c r="P83" s="29" t="e">
        <f t="shared" si="55"/>
        <v>#REF!</v>
      </c>
      <c r="Q83" s="29" t="e">
        <f t="shared" si="55"/>
        <v>#REF!</v>
      </c>
      <c r="R83" s="29" t="e">
        <f t="shared" si="55"/>
        <v>#REF!</v>
      </c>
      <c r="S83" s="29" t="e">
        <f t="shared" si="55"/>
        <v>#REF!</v>
      </c>
      <c r="T83" s="29" t="e">
        <f t="shared" si="55"/>
        <v>#REF!</v>
      </c>
      <c r="U83" s="29" t="e">
        <f t="shared" si="55"/>
        <v>#REF!</v>
      </c>
      <c r="V83" s="29" t="e">
        <f t="shared" si="55"/>
        <v>#REF!</v>
      </c>
      <c r="W83" s="29" t="e">
        <f t="shared" si="55"/>
        <v>#REF!</v>
      </c>
      <c r="X83" s="29" t="e">
        <f t="shared" si="55"/>
        <v>#REF!</v>
      </c>
      <c r="Y83" s="29" t="e">
        <f t="shared" si="55"/>
        <v>#REF!</v>
      </c>
      <c r="Z83" s="29" t="e">
        <f t="shared" si="55"/>
        <v>#REF!</v>
      </c>
      <c r="AA83" s="29" t="e">
        <f t="shared" si="55"/>
        <v>#REF!</v>
      </c>
      <c r="AB83" s="29" t="e">
        <f t="shared" si="55"/>
        <v>#REF!</v>
      </c>
      <c r="AC83" s="30" t="e">
        <f>+SUM(E83:AB83)</f>
        <v>#REF!</v>
      </c>
    </row>
    <row r="84" spans="1:29" ht="14" x14ac:dyDescent="0.25">
      <c r="A84" s="197" t="e">
        <f t="shared" ref="A84" si="56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4" x14ac:dyDescent="0.25">
      <c r="A85" s="198"/>
      <c r="B85" s="194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4" x14ac:dyDescent="0.25">
      <c r="A86" s="198"/>
      <c r="B86" s="194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4.5" thickBot="1" x14ac:dyDescent="0.3">
      <c r="A87" s="199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" si="57">SUMPRODUCT($D84:$D86,F84:F86)</f>
        <v>#REF!</v>
      </c>
      <c r="G87" s="29" t="e">
        <f t="shared" ref="G87" si="58">SUMPRODUCT($D84:$D86,G84:G86)</f>
        <v>#REF!</v>
      </c>
      <c r="H87" s="29" t="e">
        <f t="shared" ref="H87" si="59">SUMPRODUCT($D84:$D86,H84:H86)</f>
        <v>#REF!</v>
      </c>
      <c r="I87" s="29" t="e">
        <f t="shared" ref="I87" si="60">SUMPRODUCT($D84:$D86,I84:I86)</f>
        <v>#REF!</v>
      </c>
      <c r="J87" s="29" t="e">
        <f t="shared" ref="J87" si="61">SUMPRODUCT($D84:$D86,J84:J86)</f>
        <v>#REF!</v>
      </c>
      <c r="K87" s="29" t="e">
        <f t="shared" ref="K87" si="62">SUMPRODUCT($D84:$D86,K84:K86)</f>
        <v>#REF!</v>
      </c>
      <c r="L87" s="29" t="e">
        <f t="shared" ref="L87" si="63">SUMPRODUCT($D84:$D86,L84:L86)</f>
        <v>#REF!</v>
      </c>
      <c r="M87" s="29" t="e">
        <f t="shared" ref="M87" si="64">SUMPRODUCT($D84:$D86,M84:M86)</f>
        <v>#REF!</v>
      </c>
      <c r="N87" s="29" t="e">
        <f t="shared" ref="N87" si="65">SUMPRODUCT($D84:$D86,N84:N86)</f>
        <v>#REF!</v>
      </c>
      <c r="O87" s="29" t="e">
        <f t="shared" ref="O87" si="66">SUMPRODUCT($D84:$D86,O84:O86)</f>
        <v>#REF!</v>
      </c>
      <c r="P87" s="29" t="e">
        <f t="shared" ref="P87" si="67">SUMPRODUCT($D84:$D86,P84:P86)</f>
        <v>#REF!</v>
      </c>
      <c r="Q87" s="29" t="e">
        <f t="shared" ref="Q87" si="68">SUMPRODUCT($D84:$D86,Q84:Q86)</f>
        <v>#REF!</v>
      </c>
      <c r="R87" s="29" t="e">
        <f t="shared" ref="R87" si="69">SUMPRODUCT($D84:$D86,R84:R86)</f>
        <v>#REF!</v>
      </c>
      <c r="S87" s="29" t="e">
        <f t="shared" ref="S87" si="70">SUMPRODUCT($D84:$D86,S84:S86)</f>
        <v>#REF!</v>
      </c>
      <c r="T87" s="29" t="e">
        <f t="shared" ref="T87" si="71">SUMPRODUCT($D84:$D86,T84:T86)</f>
        <v>#REF!</v>
      </c>
      <c r="U87" s="29" t="e">
        <f t="shared" ref="U87" si="72">SUMPRODUCT($D84:$D86,U84:U86)</f>
        <v>#REF!</v>
      </c>
      <c r="V87" s="29" t="e">
        <f t="shared" ref="V87" si="73">SUMPRODUCT($D84:$D86,V84:V86)</f>
        <v>#REF!</v>
      </c>
      <c r="W87" s="29" t="e">
        <f t="shared" ref="W87" si="74">SUMPRODUCT($D84:$D86,W84:W86)</f>
        <v>#REF!</v>
      </c>
      <c r="X87" s="29" t="e">
        <f t="shared" ref="X87" si="75">SUMPRODUCT($D84:$D86,X84:X86)</f>
        <v>#REF!</v>
      </c>
      <c r="Y87" s="29" t="e">
        <f t="shared" ref="Y87" si="76">SUMPRODUCT($D84:$D86,Y84:Y86)</f>
        <v>#REF!</v>
      </c>
      <c r="Z87" s="29" t="e">
        <f t="shared" ref="Z87" si="77">SUMPRODUCT($D84:$D86,Z84:Z86)</f>
        <v>#REF!</v>
      </c>
      <c r="AA87" s="29" t="e">
        <f t="shared" ref="AA87" si="78">SUMPRODUCT($D84:$D86,AA84:AA86)</f>
        <v>#REF!</v>
      </c>
      <c r="AB87" s="29" t="e">
        <f t="shared" ref="AB87" si="79">SUMPRODUCT($D84:$D86,AB84:AB86)</f>
        <v>#REF!</v>
      </c>
      <c r="AC87" s="30" t="e">
        <f>+SUM(E87:AB87)</f>
        <v>#REF!</v>
      </c>
    </row>
    <row r="88" spans="1:29" ht="14" x14ac:dyDescent="0.25">
      <c r="A88" s="197" t="e">
        <f t="shared" ref="A88" si="8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4" x14ac:dyDescent="0.25">
      <c r="A89" s="198"/>
      <c r="B89" s="194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4" x14ac:dyDescent="0.25">
      <c r="A90" s="198"/>
      <c r="B90" s="194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4.5" thickBot="1" x14ac:dyDescent="0.3">
      <c r="A91" s="199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" si="81">SUMPRODUCT($D88:$D90,F88:F90)</f>
        <v>#REF!</v>
      </c>
      <c r="G91" s="29" t="e">
        <f t="shared" ref="G91" si="82">SUMPRODUCT($D88:$D90,G88:G90)</f>
        <v>#REF!</v>
      </c>
      <c r="H91" s="29" t="e">
        <f t="shared" ref="H91" si="83">SUMPRODUCT($D88:$D90,H88:H90)</f>
        <v>#REF!</v>
      </c>
      <c r="I91" s="29" t="e">
        <f t="shared" ref="I91" si="84">SUMPRODUCT($D88:$D90,I88:I90)</f>
        <v>#REF!</v>
      </c>
      <c r="J91" s="29" t="e">
        <f t="shared" ref="J91" si="85">SUMPRODUCT($D88:$D90,J88:J90)</f>
        <v>#REF!</v>
      </c>
      <c r="K91" s="29" t="e">
        <f t="shared" ref="K91" si="86">SUMPRODUCT($D88:$D90,K88:K90)</f>
        <v>#REF!</v>
      </c>
      <c r="L91" s="29" t="e">
        <f t="shared" ref="L91" si="87">SUMPRODUCT($D88:$D90,L88:L90)</f>
        <v>#REF!</v>
      </c>
      <c r="M91" s="29" t="e">
        <f t="shared" ref="M91" si="88">SUMPRODUCT($D88:$D90,M88:M90)</f>
        <v>#REF!</v>
      </c>
      <c r="N91" s="29" t="e">
        <f t="shared" ref="N91" si="89">SUMPRODUCT($D88:$D90,N88:N90)</f>
        <v>#REF!</v>
      </c>
      <c r="O91" s="29" t="e">
        <f t="shared" ref="O91" si="90">SUMPRODUCT($D88:$D90,O88:O90)</f>
        <v>#REF!</v>
      </c>
      <c r="P91" s="29" t="e">
        <f t="shared" ref="P91" si="91">SUMPRODUCT($D88:$D90,P88:P90)</f>
        <v>#REF!</v>
      </c>
      <c r="Q91" s="29" t="e">
        <f t="shared" ref="Q91" si="92">SUMPRODUCT($D88:$D90,Q88:Q90)</f>
        <v>#REF!</v>
      </c>
      <c r="R91" s="29" t="e">
        <f t="shared" ref="R91" si="93">SUMPRODUCT($D88:$D90,R88:R90)</f>
        <v>#REF!</v>
      </c>
      <c r="S91" s="29" t="e">
        <f t="shared" ref="S91" si="94">SUMPRODUCT($D88:$D90,S88:S90)</f>
        <v>#REF!</v>
      </c>
      <c r="T91" s="29" t="e">
        <f t="shared" ref="T91" si="95">SUMPRODUCT($D88:$D90,T88:T90)</f>
        <v>#REF!</v>
      </c>
      <c r="U91" s="29" t="e">
        <f t="shared" ref="U91" si="96">SUMPRODUCT($D88:$D90,U88:U90)</f>
        <v>#REF!</v>
      </c>
      <c r="V91" s="29" t="e">
        <f t="shared" ref="V91" si="97">SUMPRODUCT($D88:$D90,V88:V90)</f>
        <v>#REF!</v>
      </c>
      <c r="W91" s="29" t="e">
        <f t="shared" ref="W91" si="98">SUMPRODUCT($D88:$D90,W88:W90)</f>
        <v>#REF!</v>
      </c>
      <c r="X91" s="29" t="e">
        <f t="shared" ref="X91" si="99">SUMPRODUCT($D88:$D90,X88:X90)</f>
        <v>#REF!</v>
      </c>
      <c r="Y91" s="29" t="e">
        <f t="shared" ref="Y91" si="100">SUMPRODUCT($D88:$D90,Y88:Y90)</f>
        <v>#REF!</v>
      </c>
      <c r="Z91" s="29" t="e">
        <f t="shared" ref="Z91" si="101">SUMPRODUCT($D88:$D90,Z88:Z90)</f>
        <v>#REF!</v>
      </c>
      <c r="AA91" s="29" t="e">
        <f t="shared" ref="AA91" si="102">SUMPRODUCT($D88:$D90,AA88:AA90)</f>
        <v>#REF!</v>
      </c>
      <c r="AB91" s="29" t="e">
        <f t="shared" ref="AB91" si="103">SUMPRODUCT($D88:$D90,AB88:AB90)</f>
        <v>#REF!</v>
      </c>
      <c r="AC91" s="30" t="e">
        <f>+SUM(E91:AB91)</f>
        <v>#REF!</v>
      </c>
    </row>
    <row r="92" spans="1:29" ht="14" x14ac:dyDescent="0.25">
      <c r="A92" s="197" t="e">
        <f t="shared" ref="A92" si="104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4" x14ac:dyDescent="0.25">
      <c r="A93" s="198"/>
      <c r="B93" s="194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4" x14ac:dyDescent="0.25">
      <c r="A94" s="198"/>
      <c r="B94" s="194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4.5" thickBot="1" x14ac:dyDescent="0.3">
      <c r="A95" s="199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" si="105">SUMPRODUCT($D92:$D94,F92:F94)</f>
        <v>#REF!</v>
      </c>
      <c r="G95" s="29" t="e">
        <f t="shared" ref="G95" si="106">SUMPRODUCT($D92:$D94,G92:G94)</f>
        <v>#REF!</v>
      </c>
      <c r="H95" s="29" t="e">
        <f t="shared" ref="H95" si="107">SUMPRODUCT($D92:$D94,H92:H94)</f>
        <v>#REF!</v>
      </c>
      <c r="I95" s="29" t="e">
        <f t="shared" ref="I95" si="108">SUMPRODUCT($D92:$D94,I92:I94)</f>
        <v>#REF!</v>
      </c>
      <c r="J95" s="29" t="e">
        <f t="shared" ref="J95" si="109">SUMPRODUCT($D92:$D94,J92:J94)</f>
        <v>#REF!</v>
      </c>
      <c r="K95" s="29" t="e">
        <f t="shared" ref="K95" si="110">SUMPRODUCT($D92:$D94,K92:K94)</f>
        <v>#REF!</v>
      </c>
      <c r="L95" s="29" t="e">
        <f t="shared" ref="L95" si="111">SUMPRODUCT($D92:$D94,L92:L94)</f>
        <v>#REF!</v>
      </c>
      <c r="M95" s="29" t="e">
        <f t="shared" ref="M95" si="112">SUMPRODUCT($D92:$D94,M92:M94)</f>
        <v>#REF!</v>
      </c>
      <c r="N95" s="29" t="e">
        <f t="shared" ref="N95" si="113">SUMPRODUCT($D92:$D94,N92:N94)</f>
        <v>#REF!</v>
      </c>
      <c r="O95" s="29" t="e">
        <f t="shared" ref="O95" si="114">SUMPRODUCT($D92:$D94,O92:O94)</f>
        <v>#REF!</v>
      </c>
      <c r="P95" s="29" t="e">
        <f t="shared" ref="P95" si="115">SUMPRODUCT($D92:$D94,P92:P94)</f>
        <v>#REF!</v>
      </c>
      <c r="Q95" s="29" t="e">
        <f t="shared" ref="Q95" si="116">SUMPRODUCT($D92:$D94,Q92:Q94)</f>
        <v>#REF!</v>
      </c>
      <c r="R95" s="29" t="e">
        <f t="shared" ref="R95" si="117">SUMPRODUCT($D92:$D94,R92:R94)</f>
        <v>#REF!</v>
      </c>
      <c r="S95" s="29" t="e">
        <f t="shared" ref="S95" si="118">SUMPRODUCT($D92:$D94,S92:S94)</f>
        <v>#REF!</v>
      </c>
      <c r="T95" s="29" t="e">
        <f t="shared" ref="T95" si="119">SUMPRODUCT($D92:$D94,T92:T94)</f>
        <v>#REF!</v>
      </c>
      <c r="U95" s="29" t="e">
        <f t="shared" ref="U95" si="120">SUMPRODUCT($D92:$D94,U92:U94)</f>
        <v>#REF!</v>
      </c>
      <c r="V95" s="29" t="e">
        <f t="shared" ref="V95" si="121">SUMPRODUCT($D92:$D94,V92:V94)</f>
        <v>#REF!</v>
      </c>
      <c r="W95" s="29" t="e">
        <f t="shared" ref="W95" si="122">SUMPRODUCT($D92:$D94,W92:W94)</f>
        <v>#REF!</v>
      </c>
      <c r="X95" s="29" t="e">
        <f t="shared" ref="X95" si="123">SUMPRODUCT($D92:$D94,X92:X94)</f>
        <v>#REF!</v>
      </c>
      <c r="Y95" s="29" t="e">
        <f t="shared" ref="Y95" si="124">SUMPRODUCT($D92:$D94,Y92:Y94)</f>
        <v>#REF!</v>
      </c>
      <c r="Z95" s="29" t="e">
        <f t="shared" ref="Z95" si="125">SUMPRODUCT($D92:$D94,Z92:Z94)</f>
        <v>#REF!</v>
      </c>
      <c r="AA95" s="29" t="e">
        <f t="shared" ref="AA95" si="126">SUMPRODUCT($D92:$D94,AA92:AA94)</f>
        <v>#REF!</v>
      </c>
      <c r="AB95" s="29" t="e">
        <f t="shared" ref="AB95" si="127">SUMPRODUCT($D92:$D94,AB92:AB94)</f>
        <v>#REF!</v>
      </c>
      <c r="AC95" s="30" t="e">
        <f>+SUM(E95:AB95)</f>
        <v>#REF!</v>
      </c>
    </row>
    <row r="96" spans="1:29" ht="14" x14ac:dyDescent="0.25">
      <c r="A96" s="197" t="e">
        <f t="shared" ref="A96" si="128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4" x14ac:dyDescent="0.25">
      <c r="A97" s="198"/>
      <c r="B97" s="194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4" x14ac:dyDescent="0.25">
      <c r="A98" s="198"/>
      <c r="B98" s="194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4.5" thickBot="1" x14ac:dyDescent="0.3">
      <c r="A99" s="199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" si="129">SUMPRODUCT($D96:$D98,F96:F98)</f>
        <v>#REF!</v>
      </c>
      <c r="G99" s="29" t="e">
        <f t="shared" ref="G99" si="130">SUMPRODUCT($D96:$D98,G96:G98)</f>
        <v>#REF!</v>
      </c>
      <c r="H99" s="29" t="e">
        <f t="shared" ref="H99" si="131">SUMPRODUCT($D96:$D98,H96:H98)</f>
        <v>#REF!</v>
      </c>
      <c r="I99" s="29" t="e">
        <f t="shared" ref="I99" si="132">SUMPRODUCT($D96:$D98,I96:I98)</f>
        <v>#REF!</v>
      </c>
      <c r="J99" s="29" t="e">
        <f t="shared" ref="J99" si="133">SUMPRODUCT($D96:$D98,J96:J98)</f>
        <v>#REF!</v>
      </c>
      <c r="K99" s="29" t="e">
        <f t="shared" ref="K99" si="134">SUMPRODUCT($D96:$D98,K96:K98)</f>
        <v>#REF!</v>
      </c>
      <c r="L99" s="29" t="e">
        <f t="shared" ref="L99" si="135">SUMPRODUCT($D96:$D98,L96:L98)</f>
        <v>#REF!</v>
      </c>
      <c r="M99" s="29" t="e">
        <f t="shared" ref="M99" si="136">SUMPRODUCT($D96:$D98,M96:M98)</f>
        <v>#REF!</v>
      </c>
      <c r="N99" s="29" t="e">
        <f t="shared" ref="N99" si="137">SUMPRODUCT($D96:$D98,N96:N98)</f>
        <v>#REF!</v>
      </c>
      <c r="O99" s="29" t="e">
        <f t="shared" ref="O99" si="138">SUMPRODUCT($D96:$D98,O96:O98)</f>
        <v>#REF!</v>
      </c>
      <c r="P99" s="29" t="e">
        <f t="shared" ref="P99" si="139">SUMPRODUCT($D96:$D98,P96:P98)</f>
        <v>#REF!</v>
      </c>
      <c r="Q99" s="29" t="e">
        <f t="shared" ref="Q99" si="140">SUMPRODUCT($D96:$D98,Q96:Q98)</f>
        <v>#REF!</v>
      </c>
      <c r="R99" s="29" t="e">
        <f t="shared" ref="R99" si="141">SUMPRODUCT($D96:$D98,R96:R98)</f>
        <v>#REF!</v>
      </c>
      <c r="S99" s="29" t="e">
        <f t="shared" ref="S99" si="142">SUMPRODUCT($D96:$D98,S96:S98)</f>
        <v>#REF!</v>
      </c>
      <c r="T99" s="29" t="e">
        <f t="shared" ref="T99" si="143">SUMPRODUCT($D96:$D98,T96:T98)</f>
        <v>#REF!</v>
      </c>
      <c r="U99" s="29" t="e">
        <f t="shared" ref="U99" si="144">SUMPRODUCT($D96:$D98,U96:U98)</f>
        <v>#REF!</v>
      </c>
      <c r="V99" s="29" t="e">
        <f t="shared" ref="V99" si="145">SUMPRODUCT($D96:$D98,V96:V98)</f>
        <v>#REF!</v>
      </c>
      <c r="W99" s="29" t="e">
        <f t="shared" ref="W99" si="146">SUMPRODUCT($D96:$D98,W96:W98)</f>
        <v>#REF!</v>
      </c>
      <c r="X99" s="29" t="e">
        <f t="shared" ref="X99" si="147">SUMPRODUCT($D96:$D98,X96:X98)</f>
        <v>#REF!</v>
      </c>
      <c r="Y99" s="29" t="e">
        <f t="shared" ref="Y99" si="148">SUMPRODUCT($D96:$D98,Y96:Y98)</f>
        <v>#REF!</v>
      </c>
      <c r="Z99" s="29" t="e">
        <f t="shared" ref="Z99" si="149">SUMPRODUCT($D96:$D98,Z96:Z98)</f>
        <v>#REF!</v>
      </c>
      <c r="AA99" s="29" t="e">
        <f t="shared" ref="AA99" si="150">SUMPRODUCT($D96:$D98,AA96:AA98)</f>
        <v>#REF!</v>
      </c>
      <c r="AB99" s="29" t="e">
        <f t="shared" ref="AB99" si="151">SUMPRODUCT($D96:$D98,AB96:AB98)</f>
        <v>#REF!</v>
      </c>
      <c r="AC99" s="30" t="e">
        <f>+SUM(E99:AB99)</f>
        <v>#REF!</v>
      </c>
    </row>
    <row r="100" spans="1:29" ht="14" x14ac:dyDescent="0.25">
      <c r="A100" s="197" t="e">
        <f t="shared" ref="A100" si="152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4" x14ac:dyDescent="0.25">
      <c r="A101" s="198"/>
      <c r="B101" s="194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4" x14ac:dyDescent="0.25">
      <c r="A102" s="198"/>
      <c r="B102" s="194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4.5" thickBot="1" x14ac:dyDescent="0.3">
      <c r="A103" s="199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" si="153">SUMPRODUCT($D100:$D102,F100:F102)</f>
        <v>#REF!</v>
      </c>
      <c r="G103" s="29" t="e">
        <f t="shared" ref="G103" si="154">SUMPRODUCT($D100:$D102,G100:G102)</f>
        <v>#REF!</v>
      </c>
      <c r="H103" s="29" t="e">
        <f t="shared" ref="H103" si="155">SUMPRODUCT($D100:$D102,H100:H102)</f>
        <v>#REF!</v>
      </c>
      <c r="I103" s="29" t="e">
        <f t="shared" ref="I103" si="156">SUMPRODUCT($D100:$D102,I100:I102)</f>
        <v>#REF!</v>
      </c>
      <c r="J103" s="29" t="e">
        <f t="shared" ref="J103" si="157">SUMPRODUCT($D100:$D102,J100:J102)</f>
        <v>#REF!</v>
      </c>
      <c r="K103" s="29" t="e">
        <f t="shared" ref="K103" si="158">SUMPRODUCT($D100:$D102,K100:K102)</f>
        <v>#REF!</v>
      </c>
      <c r="L103" s="29" t="e">
        <f t="shared" ref="L103" si="159">SUMPRODUCT($D100:$D102,L100:L102)</f>
        <v>#REF!</v>
      </c>
      <c r="M103" s="29" t="e">
        <f t="shared" ref="M103" si="160">SUMPRODUCT($D100:$D102,M100:M102)</f>
        <v>#REF!</v>
      </c>
      <c r="N103" s="29" t="e">
        <f t="shared" ref="N103" si="161">SUMPRODUCT($D100:$D102,N100:N102)</f>
        <v>#REF!</v>
      </c>
      <c r="O103" s="29" t="e">
        <f t="shared" ref="O103" si="162">SUMPRODUCT($D100:$D102,O100:O102)</f>
        <v>#REF!</v>
      </c>
      <c r="P103" s="29" t="e">
        <f t="shared" ref="P103" si="163">SUMPRODUCT($D100:$D102,P100:P102)</f>
        <v>#REF!</v>
      </c>
      <c r="Q103" s="29" t="e">
        <f t="shared" ref="Q103" si="164">SUMPRODUCT($D100:$D102,Q100:Q102)</f>
        <v>#REF!</v>
      </c>
      <c r="R103" s="29" t="e">
        <f t="shared" ref="R103" si="165">SUMPRODUCT($D100:$D102,R100:R102)</f>
        <v>#REF!</v>
      </c>
      <c r="S103" s="29" t="e">
        <f t="shared" ref="S103" si="166">SUMPRODUCT($D100:$D102,S100:S102)</f>
        <v>#REF!</v>
      </c>
      <c r="T103" s="29" t="e">
        <f t="shared" ref="T103" si="167">SUMPRODUCT($D100:$D102,T100:T102)</f>
        <v>#REF!</v>
      </c>
      <c r="U103" s="29" t="e">
        <f t="shared" ref="U103" si="168">SUMPRODUCT($D100:$D102,U100:U102)</f>
        <v>#REF!</v>
      </c>
      <c r="V103" s="29" t="e">
        <f t="shared" ref="V103" si="169">SUMPRODUCT($D100:$D102,V100:V102)</f>
        <v>#REF!</v>
      </c>
      <c r="W103" s="29" t="e">
        <f t="shared" ref="W103" si="170">SUMPRODUCT($D100:$D102,W100:W102)</f>
        <v>#REF!</v>
      </c>
      <c r="X103" s="29" t="e">
        <f t="shared" ref="X103" si="171">SUMPRODUCT($D100:$D102,X100:X102)</f>
        <v>#REF!</v>
      </c>
      <c r="Y103" s="29" t="e">
        <f t="shared" ref="Y103" si="172">SUMPRODUCT($D100:$D102,Y100:Y102)</f>
        <v>#REF!</v>
      </c>
      <c r="Z103" s="29" t="e">
        <f t="shared" ref="Z103" si="173">SUMPRODUCT($D100:$D102,Z100:Z102)</f>
        <v>#REF!</v>
      </c>
      <c r="AA103" s="29" t="e">
        <f t="shared" ref="AA103" si="174">SUMPRODUCT($D100:$D102,AA100:AA102)</f>
        <v>#REF!</v>
      </c>
      <c r="AB103" s="29" t="e">
        <f t="shared" ref="AB103" si="175">SUMPRODUCT($D100:$D102,AB100:AB102)</f>
        <v>#REF!</v>
      </c>
      <c r="AC103" s="30" t="e">
        <f>+SUM(E103:AB103)</f>
        <v>#REF!</v>
      </c>
    </row>
    <row r="104" spans="1:29" ht="14" x14ac:dyDescent="0.25">
      <c r="A104" s="197" t="e">
        <f t="shared" ref="A104" si="176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4" x14ac:dyDescent="0.25">
      <c r="A105" s="198"/>
      <c r="B105" s="194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4" x14ac:dyDescent="0.25">
      <c r="A106" s="198"/>
      <c r="B106" s="194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4.5" thickBot="1" x14ac:dyDescent="0.3">
      <c r="A107" s="199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" si="177">SUMPRODUCT($D104:$D106,F104:F106)</f>
        <v>#REF!</v>
      </c>
      <c r="G107" s="29" t="e">
        <f t="shared" ref="G107" si="178">SUMPRODUCT($D104:$D106,G104:G106)</f>
        <v>#REF!</v>
      </c>
      <c r="H107" s="29" t="e">
        <f t="shared" ref="H107" si="179">SUMPRODUCT($D104:$D106,H104:H106)</f>
        <v>#REF!</v>
      </c>
      <c r="I107" s="29" t="e">
        <f t="shared" ref="I107" si="180">SUMPRODUCT($D104:$D106,I104:I106)</f>
        <v>#REF!</v>
      </c>
      <c r="J107" s="29" t="e">
        <f t="shared" ref="J107" si="181">SUMPRODUCT($D104:$D106,J104:J106)</f>
        <v>#REF!</v>
      </c>
      <c r="K107" s="29" t="e">
        <f t="shared" ref="K107" si="182">SUMPRODUCT($D104:$D106,K104:K106)</f>
        <v>#REF!</v>
      </c>
      <c r="L107" s="29" t="e">
        <f t="shared" ref="L107" si="183">SUMPRODUCT($D104:$D106,L104:L106)</f>
        <v>#REF!</v>
      </c>
      <c r="M107" s="29" t="e">
        <f t="shared" ref="M107" si="184">SUMPRODUCT($D104:$D106,M104:M106)</f>
        <v>#REF!</v>
      </c>
      <c r="N107" s="29" t="e">
        <f t="shared" ref="N107" si="185">SUMPRODUCT($D104:$D106,N104:N106)</f>
        <v>#REF!</v>
      </c>
      <c r="O107" s="29" t="e">
        <f t="shared" ref="O107" si="186">SUMPRODUCT($D104:$D106,O104:O106)</f>
        <v>#REF!</v>
      </c>
      <c r="P107" s="29" t="e">
        <f t="shared" ref="P107" si="187">SUMPRODUCT($D104:$D106,P104:P106)</f>
        <v>#REF!</v>
      </c>
      <c r="Q107" s="29" t="e">
        <f t="shared" ref="Q107" si="188">SUMPRODUCT($D104:$D106,Q104:Q106)</f>
        <v>#REF!</v>
      </c>
      <c r="R107" s="29" t="e">
        <f t="shared" ref="R107" si="189">SUMPRODUCT($D104:$D106,R104:R106)</f>
        <v>#REF!</v>
      </c>
      <c r="S107" s="29" t="e">
        <f t="shared" ref="S107" si="190">SUMPRODUCT($D104:$D106,S104:S106)</f>
        <v>#REF!</v>
      </c>
      <c r="T107" s="29" t="e">
        <f t="shared" ref="T107" si="191">SUMPRODUCT($D104:$D106,T104:T106)</f>
        <v>#REF!</v>
      </c>
      <c r="U107" s="29" t="e">
        <f t="shared" ref="U107" si="192">SUMPRODUCT($D104:$D106,U104:U106)</f>
        <v>#REF!</v>
      </c>
      <c r="V107" s="29" t="e">
        <f t="shared" ref="V107" si="193">SUMPRODUCT($D104:$D106,V104:V106)</f>
        <v>#REF!</v>
      </c>
      <c r="W107" s="29" t="e">
        <f t="shared" ref="W107" si="194">SUMPRODUCT($D104:$D106,W104:W106)</f>
        <v>#REF!</v>
      </c>
      <c r="X107" s="29" t="e">
        <f t="shared" ref="X107" si="195">SUMPRODUCT($D104:$D106,X104:X106)</f>
        <v>#REF!</v>
      </c>
      <c r="Y107" s="29" t="e">
        <f t="shared" ref="Y107" si="196">SUMPRODUCT($D104:$D106,Y104:Y106)</f>
        <v>#REF!</v>
      </c>
      <c r="Z107" s="29" t="e">
        <f t="shared" ref="Z107" si="197">SUMPRODUCT($D104:$D106,Z104:Z106)</f>
        <v>#REF!</v>
      </c>
      <c r="AA107" s="29" t="e">
        <f t="shared" ref="AA107" si="198">SUMPRODUCT($D104:$D106,AA104:AA106)</f>
        <v>#REF!</v>
      </c>
      <c r="AB107" s="29" t="e">
        <f t="shared" ref="AB107" si="199">SUMPRODUCT($D104:$D106,AB104:AB106)</f>
        <v>#REF!</v>
      </c>
      <c r="AC107" s="30" t="e">
        <f>+SUM(E107:AB107)</f>
        <v>#REF!</v>
      </c>
    </row>
    <row r="108" spans="1:29" ht="14" x14ac:dyDescent="0.25">
      <c r="A108" s="197" t="e">
        <f t="shared" ref="A108" si="20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4" x14ac:dyDescent="0.25">
      <c r="A109" s="198"/>
      <c r="B109" s="194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4" x14ac:dyDescent="0.25">
      <c r="A110" s="198"/>
      <c r="B110" s="194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4.5" thickBot="1" x14ac:dyDescent="0.3">
      <c r="A111" s="199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201">SUMPRODUCT($D108:$D110,F108:F110)</f>
        <v>#REF!</v>
      </c>
      <c r="G111" s="29" t="e">
        <f t="shared" si="201"/>
        <v>#REF!</v>
      </c>
      <c r="H111" s="29" t="e">
        <f t="shared" si="201"/>
        <v>#REF!</v>
      </c>
      <c r="I111" s="29" t="e">
        <f t="shared" si="201"/>
        <v>#REF!</v>
      </c>
      <c r="J111" s="29" t="e">
        <f t="shared" si="201"/>
        <v>#REF!</v>
      </c>
      <c r="K111" s="29" t="e">
        <f t="shared" si="201"/>
        <v>#REF!</v>
      </c>
      <c r="L111" s="29" t="e">
        <f t="shared" si="201"/>
        <v>#REF!</v>
      </c>
      <c r="M111" s="29" t="e">
        <f t="shared" si="201"/>
        <v>#REF!</v>
      </c>
      <c r="N111" s="29" t="e">
        <f t="shared" si="201"/>
        <v>#REF!</v>
      </c>
      <c r="O111" s="29" t="e">
        <f t="shared" si="201"/>
        <v>#REF!</v>
      </c>
      <c r="P111" s="29" t="e">
        <f t="shared" si="201"/>
        <v>#REF!</v>
      </c>
      <c r="Q111" s="29" t="e">
        <f t="shared" si="201"/>
        <v>#REF!</v>
      </c>
      <c r="R111" s="29" t="e">
        <f t="shared" si="201"/>
        <v>#REF!</v>
      </c>
      <c r="S111" s="29" t="e">
        <f t="shared" si="201"/>
        <v>#REF!</v>
      </c>
      <c r="T111" s="29" t="e">
        <f t="shared" si="201"/>
        <v>#REF!</v>
      </c>
      <c r="U111" s="29" t="e">
        <f t="shared" si="201"/>
        <v>#REF!</v>
      </c>
      <c r="V111" s="29" t="e">
        <f t="shared" si="201"/>
        <v>#REF!</v>
      </c>
      <c r="W111" s="29" t="e">
        <f t="shared" si="201"/>
        <v>#REF!</v>
      </c>
      <c r="X111" s="29" t="e">
        <f t="shared" si="201"/>
        <v>#REF!</v>
      </c>
      <c r="Y111" s="29" t="e">
        <f t="shared" si="201"/>
        <v>#REF!</v>
      </c>
      <c r="Z111" s="29" t="e">
        <f t="shared" si="201"/>
        <v>#REF!</v>
      </c>
      <c r="AA111" s="29" t="e">
        <f t="shared" si="201"/>
        <v>#REF!</v>
      </c>
      <c r="AB111" s="29" t="e">
        <f t="shared" si="201"/>
        <v>#REF!</v>
      </c>
      <c r="AC111" s="30" t="e">
        <f>+SUM(E111:AB111)</f>
        <v>#REF!</v>
      </c>
    </row>
    <row r="112" spans="1:29" ht="12.5" x14ac:dyDescent="0.25"/>
    <row r="113" ht="12.5" x14ac:dyDescent="0.25"/>
  </sheetData>
  <sheetProtection selectLockedCells="1"/>
  <mergeCells count="50">
    <mergeCell ref="D2:E2"/>
    <mergeCell ref="A100:A103"/>
    <mergeCell ref="A104:A107"/>
    <mergeCell ref="A108:A111"/>
    <mergeCell ref="A11:A14"/>
    <mergeCell ref="A15:A18"/>
    <mergeCell ref="A19:A22"/>
    <mergeCell ref="A23:A26"/>
    <mergeCell ref="A27:A30"/>
    <mergeCell ref="A31:A34"/>
    <mergeCell ref="A35:A38"/>
    <mergeCell ref="A55:A58"/>
    <mergeCell ref="B43:B46"/>
    <mergeCell ref="B64:B67"/>
    <mergeCell ref="A68:A71"/>
    <mergeCell ref="A72:A75"/>
    <mergeCell ref="B31:B34"/>
    <mergeCell ref="A76:A79"/>
    <mergeCell ref="A64:A67"/>
    <mergeCell ref="B84:B87"/>
    <mergeCell ref="B80:B83"/>
    <mergeCell ref="A80:A83"/>
    <mergeCell ref="B51:B54"/>
    <mergeCell ref="B55:B58"/>
    <mergeCell ref="A39:A42"/>
    <mergeCell ref="A43:A46"/>
    <mergeCell ref="A47:A50"/>
    <mergeCell ref="A51:A54"/>
    <mergeCell ref="B47:B50"/>
    <mergeCell ref="B11:B14"/>
    <mergeCell ref="B15:B18"/>
    <mergeCell ref="B23:B26"/>
    <mergeCell ref="B27:B30"/>
    <mergeCell ref="B19:B22"/>
    <mergeCell ref="B108:B111"/>
    <mergeCell ref="C9:D9"/>
    <mergeCell ref="A96:A99"/>
    <mergeCell ref="B96:B99"/>
    <mergeCell ref="B100:B103"/>
    <mergeCell ref="B104:B107"/>
    <mergeCell ref="B88:B91"/>
    <mergeCell ref="B92:B95"/>
    <mergeCell ref="A84:A87"/>
    <mergeCell ref="A88:A91"/>
    <mergeCell ref="B35:B38"/>
    <mergeCell ref="B39:B42"/>
    <mergeCell ref="A92:A95"/>
    <mergeCell ref="B68:B71"/>
    <mergeCell ref="B72:B75"/>
    <mergeCell ref="B76:B79"/>
  </mergeCells>
  <phoneticPr fontId="3" type="noConversion"/>
  <printOptions horizontalCentered="1" verticalCentered="1"/>
  <pageMargins left="0.39370078740157483" right="0.32" top="0.48" bottom="0.66" header="0" footer="0"/>
  <pageSetup scale="29" orientation="landscape" r:id="rId1"/>
  <headerFooter alignWithMargins="0">
    <oddHeader>&amp;C&amp;"Arial"&amp;8&amp;K000000INTERNAL&amp;1#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B925-0659-4FEF-8F7E-88485F76FC67}">
  <sheetPr>
    <tabColor rgb="FF00B050"/>
    <pageSetUpPr fitToPage="1"/>
  </sheetPr>
  <dimension ref="A1:H42"/>
  <sheetViews>
    <sheetView showGridLines="0" topLeftCell="A14" zoomScale="85" zoomScaleNormal="85" zoomScaleSheetLayoutView="100" workbookViewId="0">
      <selection activeCell="B30" sqref="B30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1" t="s">
        <v>114</v>
      </c>
      <c r="C2" s="181"/>
      <c r="D2" s="181"/>
      <c r="E2" s="181"/>
      <c r="F2" s="181"/>
      <c r="G2" s="181"/>
      <c r="H2" s="181"/>
    </row>
    <row r="3" spans="1:8" ht="16.5" customHeight="1" x14ac:dyDescent="0.3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3">
      <c r="B4" s="181"/>
      <c r="C4" s="181"/>
      <c r="D4" s="181"/>
      <c r="E4" s="181"/>
      <c r="F4" s="181"/>
      <c r="G4" s="181"/>
      <c r="H4" s="181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113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84</v>
      </c>
      <c r="D9" s="49"/>
    </row>
    <row r="10" spans="1:8" ht="16.5" x14ac:dyDescent="0.35">
      <c r="B10" s="50" t="s">
        <v>67</v>
      </c>
      <c r="C10" s="47" t="s">
        <v>115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6" t="s">
        <v>81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3">
      <c r="A14" s="54"/>
      <c r="B14" s="187"/>
      <c r="C14" s="189"/>
      <c r="D14" s="185"/>
      <c r="E14" s="189"/>
      <c r="F14" s="183"/>
    </row>
    <row r="15" spans="1:8" ht="15" x14ac:dyDescent="0.3">
      <c r="A15" s="54"/>
      <c r="B15" s="55" t="s">
        <v>31</v>
      </c>
      <c r="C15" s="42">
        <v>356384655.14401293</v>
      </c>
      <c r="D15" s="56">
        <v>1</v>
      </c>
      <c r="E15" s="168">
        <v>356384655.14401293</v>
      </c>
      <c r="F15" s="40"/>
    </row>
    <row r="16" spans="1:8" ht="15" x14ac:dyDescent="0.3">
      <c r="A16" s="54"/>
      <c r="B16" s="55" t="s">
        <v>39</v>
      </c>
      <c r="C16" s="42">
        <v>416316165.1843974</v>
      </c>
      <c r="D16" s="56">
        <v>1</v>
      </c>
      <c r="E16" s="168">
        <v>416316165.1843974</v>
      </c>
      <c r="F16" s="40"/>
    </row>
    <row r="17" spans="1:7" ht="15" x14ac:dyDescent="0.3">
      <c r="A17" s="54"/>
      <c r="B17" s="55" t="s">
        <v>40</v>
      </c>
      <c r="C17" s="42">
        <v>377352590.98289424</v>
      </c>
      <c r="D17" s="56">
        <v>1</v>
      </c>
      <c r="E17" s="168">
        <v>377352590.98289424</v>
      </c>
      <c r="F17" s="40"/>
    </row>
    <row r="18" spans="1:7" ht="15" x14ac:dyDescent="0.3">
      <c r="A18" s="54"/>
      <c r="B18" s="55" t="s">
        <v>41</v>
      </c>
      <c r="C18" s="42">
        <v>290815745.71741027</v>
      </c>
      <c r="D18" s="56">
        <v>1</v>
      </c>
      <c r="E18" s="168">
        <v>290815745.71741027</v>
      </c>
      <c r="F18" s="40"/>
    </row>
    <row r="19" spans="1:7" ht="15" x14ac:dyDescent="0.3">
      <c r="A19" s="54"/>
      <c r="B19" s="55" t="s">
        <v>42</v>
      </c>
      <c r="C19" s="42">
        <v>175336428.76453286</v>
      </c>
      <c r="D19" s="56">
        <v>1</v>
      </c>
      <c r="E19" s="168">
        <v>175336428.76453286</v>
      </c>
      <c r="F19" s="40"/>
    </row>
    <row r="20" spans="1:7" ht="15" x14ac:dyDescent="0.3">
      <c r="A20" s="57"/>
      <c r="B20" s="55" t="s">
        <v>43</v>
      </c>
      <c r="C20" s="42">
        <v>197346960.41634214</v>
      </c>
      <c r="D20" s="56">
        <v>1</v>
      </c>
      <c r="E20" s="168">
        <v>197346960.41634214</v>
      </c>
      <c r="F20" s="40"/>
    </row>
    <row r="21" spans="1:7" ht="15" x14ac:dyDescent="0.3">
      <c r="A21" s="57"/>
      <c r="B21" s="55" t="s">
        <v>45</v>
      </c>
      <c r="C21" s="42">
        <v>195362681.92117</v>
      </c>
      <c r="D21" s="56">
        <v>1</v>
      </c>
      <c r="E21" s="168">
        <v>195362681.92117</v>
      </c>
      <c r="F21" s="40"/>
    </row>
    <row r="22" spans="1:7" ht="15" x14ac:dyDescent="0.3">
      <c r="A22" s="57"/>
      <c r="B22" s="55" t="s">
        <v>46</v>
      </c>
      <c r="C22" s="42">
        <v>194700733.75488514</v>
      </c>
      <c r="D22" s="56">
        <v>1</v>
      </c>
      <c r="E22" s="168">
        <v>194700733.75488514</v>
      </c>
      <c r="F22" s="40"/>
    </row>
    <row r="23" spans="1:7" ht="15" x14ac:dyDescent="0.3">
      <c r="A23" s="57"/>
      <c r="B23" s="55" t="s">
        <v>47</v>
      </c>
      <c r="C23" s="42">
        <v>275903679.64887387</v>
      </c>
      <c r="D23" s="56">
        <v>1</v>
      </c>
      <c r="E23" s="168">
        <v>275903679.64887387</v>
      </c>
      <c r="F23" s="40"/>
    </row>
    <row r="24" spans="1:7" ht="15" x14ac:dyDescent="0.3">
      <c r="A24" s="57"/>
      <c r="B24" s="55" t="s">
        <v>48</v>
      </c>
      <c r="C24" s="42">
        <v>258875667.08557329</v>
      </c>
      <c r="D24" s="56">
        <v>1</v>
      </c>
      <c r="E24" s="168">
        <v>258875667.08557329</v>
      </c>
      <c r="F24" s="40"/>
    </row>
    <row r="25" spans="1:7" ht="15" x14ac:dyDescent="0.3">
      <c r="A25" s="57"/>
      <c r="B25" s="55" t="s">
        <v>49</v>
      </c>
      <c r="C25" s="42">
        <v>278680107.60644025</v>
      </c>
      <c r="D25" s="56">
        <v>1</v>
      </c>
      <c r="E25" s="168">
        <v>278680107.60644025</v>
      </c>
      <c r="F25" s="40"/>
    </row>
    <row r="26" spans="1:7" ht="15" x14ac:dyDescent="0.3">
      <c r="A26" s="57"/>
      <c r="B26" s="55" t="s">
        <v>50</v>
      </c>
      <c r="C26" s="42">
        <v>350104643.65952015</v>
      </c>
      <c r="D26" s="56">
        <v>1</v>
      </c>
      <c r="E26" s="168">
        <v>350104643.65952015</v>
      </c>
      <c r="F26" s="40"/>
    </row>
    <row r="27" spans="1:7" ht="14" x14ac:dyDescent="0.3">
      <c r="B27" s="58" t="s">
        <v>34</v>
      </c>
      <c r="C27" s="59">
        <v>3367180059.8860521</v>
      </c>
      <c r="D27" s="60"/>
      <c r="E27" s="170">
        <v>3367180059.8860521</v>
      </c>
      <c r="F27" s="62"/>
    </row>
    <row r="28" spans="1:7" ht="14" x14ac:dyDescent="0.3">
      <c r="B28" s="68"/>
      <c r="C28" s="180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89</v>
      </c>
    </row>
    <row r="34" spans="2:6" x14ac:dyDescent="0.3">
      <c r="B34" s="32" t="s">
        <v>120</v>
      </c>
      <c r="C34" s="33"/>
      <c r="D34" s="35"/>
      <c r="E34" s="33"/>
      <c r="F34" s="33"/>
    </row>
    <row r="35" spans="2:6" ht="4.5" customHeight="1" x14ac:dyDescent="0.3">
      <c r="B35" s="191" t="s">
        <v>121</v>
      </c>
      <c r="C35" s="191"/>
      <c r="D35" s="191"/>
      <c r="E35" s="191"/>
      <c r="F35" s="191"/>
    </row>
    <row r="36" spans="2:6" ht="4.5" customHeight="1" x14ac:dyDescent="0.3">
      <c r="B36" s="191"/>
      <c r="C36" s="191"/>
      <c r="D36" s="191"/>
      <c r="E36" s="191"/>
      <c r="F36" s="191"/>
    </row>
    <row r="37" spans="2:6" ht="4.5" customHeight="1" x14ac:dyDescent="0.3">
      <c r="B37" s="191"/>
      <c r="C37" s="191"/>
      <c r="D37" s="191"/>
      <c r="E37" s="191"/>
      <c r="F37" s="191"/>
    </row>
    <row r="38" spans="2:6" x14ac:dyDescent="0.3">
      <c r="B38" s="33" t="s">
        <v>105</v>
      </c>
      <c r="C38" s="33"/>
      <c r="D38" s="35"/>
      <c r="E38" s="33"/>
      <c r="F38" s="33"/>
    </row>
    <row r="39" spans="2:6" x14ac:dyDescent="0.3">
      <c r="B39" s="32" t="s">
        <v>106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72B9-F7B4-4EA8-B47C-0A6EEF06DC34}">
  <sheetPr>
    <tabColor rgb="FF00B050"/>
    <pageSetUpPr fitToPage="1"/>
  </sheetPr>
  <dimension ref="A1:H42"/>
  <sheetViews>
    <sheetView showGridLines="0" tabSelected="1" topLeftCell="A14" zoomScale="70" zoomScaleNormal="70" zoomScaleSheetLayoutView="100" workbookViewId="0">
      <selection activeCell="D45" sqref="D45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1" t="s">
        <v>114</v>
      </c>
      <c r="C2" s="181"/>
      <c r="D2" s="181"/>
      <c r="E2" s="181"/>
      <c r="F2" s="181"/>
      <c r="G2" s="181"/>
      <c r="H2" s="181"/>
    </row>
    <row r="3" spans="1:8" ht="16.5" customHeight="1" x14ac:dyDescent="0.3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3">
      <c r="B4" s="181"/>
      <c r="C4" s="181"/>
      <c r="D4" s="181"/>
      <c r="E4" s="181"/>
      <c r="F4" s="181"/>
      <c r="G4" s="181"/>
      <c r="H4" s="181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113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84</v>
      </c>
      <c r="D9" s="49"/>
    </row>
    <row r="10" spans="1:8" ht="16.5" x14ac:dyDescent="0.35">
      <c r="B10" s="50" t="s">
        <v>67</v>
      </c>
      <c r="C10" s="47" t="s">
        <v>115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6" t="s">
        <v>82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3">
      <c r="A14" s="54"/>
      <c r="B14" s="187"/>
      <c r="C14" s="189"/>
      <c r="D14" s="185"/>
      <c r="E14" s="189"/>
      <c r="F14" s="183"/>
    </row>
    <row r="15" spans="1:8" ht="15" x14ac:dyDescent="0.3">
      <c r="A15" s="54"/>
      <c r="B15" s="55" t="s">
        <v>31</v>
      </c>
      <c r="C15" s="42">
        <v>203556162.5527713</v>
      </c>
      <c r="D15" s="56">
        <v>1</v>
      </c>
      <c r="E15" s="168">
        <v>203556162.5527713</v>
      </c>
      <c r="F15" s="40"/>
    </row>
    <row r="16" spans="1:8" ht="15" x14ac:dyDescent="0.3">
      <c r="A16" s="54"/>
      <c r="B16" s="55" t="s">
        <v>39</v>
      </c>
      <c r="C16" s="42">
        <v>193392674.58375829</v>
      </c>
      <c r="D16" s="56">
        <v>1</v>
      </c>
      <c r="E16" s="168">
        <v>193392674.58375829</v>
      </c>
      <c r="F16" s="40"/>
    </row>
    <row r="17" spans="1:7" ht="15" x14ac:dyDescent="0.3">
      <c r="A17" s="54"/>
      <c r="B17" s="55" t="s">
        <v>40</v>
      </c>
      <c r="C17" s="42">
        <v>204080093.63444221</v>
      </c>
      <c r="D17" s="56">
        <v>1</v>
      </c>
      <c r="E17" s="168">
        <v>204080093.63444221</v>
      </c>
      <c r="F17" s="40"/>
    </row>
    <row r="18" spans="1:7" ht="15" x14ac:dyDescent="0.3">
      <c r="A18" s="54"/>
      <c r="B18" s="55" t="s">
        <v>41</v>
      </c>
      <c r="C18" s="42">
        <v>172247063.33264363</v>
      </c>
      <c r="D18" s="56">
        <v>1</v>
      </c>
      <c r="E18" s="168">
        <v>172247063.33264363</v>
      </c>
      <c r="F18" s="40"/>
    </row>
    <row r="19" spans="1:7" ht="15" x14ac:dyDescent="0.3">
      <c r="A19" s="54"/>
      <c r="B19" s="55" t="s">
        <v>42</v>
      </c>
      <c r="C19" s="42">
        <v>119131339.3022975</v>
      </c>
      <c r="D19" s="56">
        <v>1</v>
      </c>
      <c r="E19" s="168">
        <v>119131339.3022975</v>
      </c>
      <c r="F19" s="40"/>
    </row>
    <row r="20" spans="1:7" ht="15" x14ac:dyDescent="0.3">
      <c r="A20" s="57"/>
      <c r="B20" s="55" t="s">
        <v>43</v>
      </c>
      <c r="C20" s="42">
        <v>101441999.90582283</v>
      </c>
      <c r="D20" s="56">
        <v>1</v>
      </c>
      <c r="E20" s="168">
        <v>101441999.90582283</v>
      </c>
      <c r="F20" s="40"/>
    </row>
    <row r="21" spans="1:7" ht="15" x14ac:dyDescent="0.3">
      <c r="A21" s="57"/>
      <c r="B21" s="55" t="s">
        <v>45</v>
      </c>
      <c r="C21" s="42">
        <v>103349751.17203823</v>
      </c>
      <c r="D21" s="56">
        <v>1</v>
      </c>
      <c r="E21" s="168">
        <v>103349751.17203823</v>
      </c>
      <c r="F21" s="40"/>
    </row>
    <row r="22" spans="1:7" ht="15" x14ac:dyDescent="0.3">
      <c r="A22" s="57"/>
      <c r="B22" s="55" t="s">
        <v>46</v>
      </c>
      <c r="C22" s="42">
        <v>103099592.00811072</v>
      </c>
      <c r="D22" s="56">
        <v>1</v>
      </c>
      <c r="E22" s="168">
        <v>103099592.00811072</v>
      </c>
      <c r="F22" s="40"/>
    </row>
    <row r="23" spans="1:7" ht="15" x14ac:dyDescent="0.3">
      <c r="A23" s="57"/>
      <c r="B23" s="55" t="s">
        <v>47</v>
      </c>
      <c r="C23" s="42">
        <v>104711872.02128464</v>
      </c>
      <c r="D23" s="56">
        <v>1</v>
      </c>
      <c r="E23" s="168">
        <v>104711872.02128464</v>
      </c>
      <c r="F23" s="40"/>
    </row>
    <row r="24" spans="1:7" ht="15" x14ac:dyDescent="0.3">
      <c r="A24" s="57"/>
      <c r="B24" s="55" t="s">
        <v>48</v>
      </c>
      <c r="C24" s="42">
        <v>107265916.21579389</v>
      </c>
      <c r="D24" s="56">
        <v>1</v>
      </c>
      <c r="E24" s="168">
        <v>107265916.21579389</v>
      </c>
      <c r="F24" s="40"/>
    </row>
    <row r="25" spans="1:7" ht="15" x14ac:dyDescent="0.3">
      <c r="A25" s="57"/>
      <c r="B25" s="55" t="s">
        <v>49</v>
      </c>
      <c r="C25" s="42">
        <v>106978388.25174311</v>
      </c>
      <c r="D25" s="56">
        <v>1</v>
      </c>
      <c r="E25" s="168">
        <v>106978388.25174311</v>
      </c>
      <c r="F25" s="40"/>
    </row>
    <row r="26" spans="1:7" ht="15" x14ac:dyDescent="0.3">
      <c r="A26" s="57"/>
      <c r="B26" s="55" t="s">
        <v>50</v>
      </c>
      <c r="C26" s="42">
        <v>157091767.78984299</v>
      </c>
      <c r="D26" s="56">
        <v>1</v>
      </c>
      <c r="E26" s="168">
        <v>157091767.78984299</v>
      </c>
      <c r="F26" s="40"/>
    </row>
    <row r="27" spans="1:7" ht="14" x14ac:dyDescent="0.3">
      <c r="B27" s="58" t="s">
        <v>34</v>
      </c>
      <c r="C27" s="59">
        <v>1676346620.7705493</v>
      </c>
      <c r="D27" s="60"/>
      <c r="E27" s="170">
        <v>1676346620.7705493</v>
      </c>
      <c r="F27" s="62"/>
    </row>
    <row r="28" spans="1:7" ht="14" x14ac:dyDescent="0.3">
      <c r="B28" s="68"/>
      <c r="C28" s="180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89</v>
      </c>
    </row>
    <row r="34" spans="2:6" x14ac:dyDescent="0.3">
      <c r="B34" s="32" t="s">
        <v>120</v>
      </c>
      <c r="C34" s="33"/>
      <c r="D34" s="35"/>
      <c r="E34" s="33"/>
      <c r="F34" s="33"/>
    </row>
    <row r="35" spans="2:6" ht="5" customHeight="1" x14ac:dyDescent="0.3">
      <c r="B35" s="191" t="s">
        <v>121</v>
      </c>
      <c r="C35" s="191"/>
      <c r="D35" s="191"/>
      <c r="E35" s="191"/>
      <c r="F35" s="191"/>
    </row>
    <row r="36" spans="2:6" ht="5" customHeight="1" x14ac:dyDescent="0.3">
      <c r="B36" s="191"/>
      <c r="C36" s="191"/>
      <c r="D36" s="191"/>
      <c r="E36" s="191"/>
      <c r="F36" s="191"/>
    </row>
    <row r="37" spans="2:6" ht="5" customHeight="1" x14ac:dyDescent="0.3">
      <c r="B37" s="191"/>
      <c r="C37" s="191"/>
      <c r="D37" s="191"/>
      <c r="E37" s="191"/>
      <c r="F37" s="191"/>
    </row>
    <row r="38" spans="2:6" x14ac:dyDescent="0.3">
      <c r="B38" s="33" t="s">
        <v>105</v>
      </c>
      <c r="C38" s="33"/>
      <c r="D38" s="35"/>
      <c r="E38" s="33"/>
      <c r="F38" s="33"/>
    </row>
    <row r="39" spans="2:6" x14ac:dyDescent="0.3">
      <c r="B39" s="32" t="s">
        <v>106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F924-D046-4BA3-87BB-C31ED270BDF7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0" sqref="C20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1" t="s">
        <v>107</v>
      </c>
      <c r="C2" s="181"/>
      <c r="D2" s="181"/>
      <c r="E2" s="181"/>
      <c r="F2" s="181"/>
      <c r="G2" s="181"/>
      <c r="H2" s="181"/>
    </row>
    <row r="3" spans="1:8" ht="16.5" customHeight="1" x14ac:dyDescent="0.3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3">
      <c r="B4" s="181"/>
      <c r="C4" s="181"/>
      <c r="D4" s="181"/>
      <c r="E4" s="181"/>
      <c r="F4" s="181"/>
      <c r="G4" s="181"/>
      <c r="H4" s="181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109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84</v>
      </c>
      <c r="D9" s="49"/>
    </row>
    <row r="10" spans="1:8" ht="16.5" x14ac:dyDescent="0.35">
      <c r="B10" s="50" t="s">
        <v>67</v>
      </c>
      <c r="C10" s="47" t="s">
        <v>108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6" t="s">
        <v>83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3">
      <c r="A14" s="54"/>
      <c r="B14" s="187"/>
      <c r="C14" s="189"/>
      <c r="D14" s="185"/>
      <c r="E14" s="189"/>
      <c r="F14" s="183"/>
    </row>
    <row r="15" spans="1:8" ht="15" x14ac:dyDescent="0.3">
      <c r="A15" s="54"/>
      <c r="B15" s="55" t="s">
        <v>31</v>
      </c>
      <c r="C15" s="42">
        <f>'[1]Curva faltante real 2036'!$AH51*1000</f>
        <v>40798000.311451659</v>
      </c>
      <c r="D15" s="56">
        <v>1</v>
      </c>
      <c r="E15" s="168">
        <f>+C15</f>
        <v>40798000.311451659</v>
      </c>
      <c r="F15" s="40"/>
    </row>
    <row r="16" spans="1:8" ht="15" x14ac:dyDescent="0.3">
      <c r="A16" s="54"/>
      <c r="B16" s="55" t="s">
        <v>39</v>
      </c>
      <c r="C16" s="42">
        <f>'[1]Curva faltante real 2036'!$AH52*1000</f>
        <v>37718429.291762009</v>
      </c>
      <c r="D16" s="56">
        <v>1</v>
      </c>
      <c r="E16" s="168">
        <f t="shared" ref="E16:E26" si="0">+C16</f>
        <v>37718429.291762009</v>
      </c>
      <c r="F16" s="40"/>
    </row>
    <row r="17" spans="1:7" ht="15" x14ac:dyDescent="0.3">
      <c r="A17" s="54"/>
      <c r="B17" s="55" t="s">
        <v>40</v>
      </c>
      <c r="C17" s="42">
        <f>'[1]Curva faltante real 2036'!$AH53*1000</f>
        <v>39688481.348093748</v>
      </c>
      <c r="D17" s="56">
        <v>1</v>
      </c>
      <c r="E17" s="168">
        <f t="shared" si="0"/>
        <v>39688481.348093748</v>
      </c>
      <c r="F17" s="40"/>
    </row>
    <row r="18" spans="1:7" ht="15" x14ac:dyDescent="0.3">
      <c r="A18" s="54"/>
      <c r="B18" s="55" t="s">
        <v>41</v>
      </c>
      <c r="C18" s="42">
        <f>'[1]Curva faltante real 2036'!$AH54*1000</f>
        <v>39798795.226615712</v>
      </c>
      <c r="D18" s="56">
        <v>1</v>
      </c>
      <c r="E18" s="168">
        <f t="shared" si="0"/>
        <v>39798795.226615712</v>
      </c>
      <c r="F18" s="40"/>
    </row>
    <row r="19" spans="1:7" ht="15" x14ac:dyDescent="0.3">
      <c r="A19" s="54"/>
      <c r="B19" s="55" t="s">
        <v>42</v>
      </c>
      <c r="C19" s="42">
        <f>'[1]Curva faltante real 2036'!$AH55*1000</f>
        <v>40715076.478301048</v>
      </c>
      <c r="D19" s="56">
        <v>1</v>
      </c>
      <c r="E19" s="168">
        <f t="shared" si="0"/>
        <v>40715076.478301048</v>
      </c>
      <c r="F19" s="40"/>
    </row>
    <row r="20" spans="1:7" ht="15" x14ac:dyDescent="0.3">
      <c r="A20" s="57"/>
      <c r="B20" s="55" t="s">
        <v>43</v>
      </c>
      <c r="C20" s="42">
        <f>'[1]Curva faltante real 2036'!$AH56*1000</f>
        <v>40977796.203423694</v>
      </c>
      <c r="D20" s="56">
        <v>1</v>
      </c>
      <c r="E20" s="168">
        <f t="shared" si="0"/>
        <v>40977796.203423694</v>
      </c>
      <c r="F20" s="40"/>
    </row>
    <row r="21" spans="1:7" ht="15" x14ac:dyDescent="0.3">
      <c r="A21" s="57"/>
      <c r="B21" s="55" t="s">
        <v>45</v>
      </c>
      <c r="C21" s="42">
        <f>'[1]Curva faltante real 2036'!$AH57*1000</f>
        <v>38540176.501241453</v>
      </c>
      <c r="D21" s="56">
        <v>1</v>
      </c>
      <c r="E21" s="168">
        <f t="shared" si="0"/>
        <v>38540176.501241453</v>
      </c>
      <c r="F21" s="40"/>
    </row>
    <row r="22" spans="1:7" ht="15" x14ac:dyDescent="0.3">
      <c r="A22" s="57"/>
      <c r="B22" s="55" t="s">
        <v>46</v>
      </c>
      <c r="C22" s="42">
        <f>'[1]Curva faltante real 2036'!$AH58*1000</f>
        <v>39858477.881190419</v>
      </c>
      <c r="D22" s="56">
        <v>1</v>
      </c>
      <c r="E22" s="168">
        <f t="shared" si="0"/>
        <v>39858477.881190419</v>
      </c>
      <c r="F22" s="40"/>
    </row>
    <row r="23" spans="1:7" ht="15" x14ac:dyDescent="0.3">
      <c r="A23" s="57"/>
      <c r="B23" s="55" t="s">
        <v>47</v>
      </c>
      <c r="C23" s="42">
        <f>'[1]Curva faltante real 2036'!$AH59*1000</f>
        <v>37787907.726149455</v>
      </c>
      <c r="D23" s="56">
        <v>1</v>
      </c>
      <c r="E23" s="168">
        <f t="shared" si="0"/>
        <v>37787907.726149455</v>
      </c>
      <c r="F23" s="40"/>
    </row>
    <row r="24" spans="1:7" ht="15" x14ac:dyDescent="0.3">
      <c r="A24" s="57"/>
      <c r="B24" s="55" t="s">
        <v>48</v>
      </c>
      <c r="C24" s="42">
        <f>'[1]Curva faltante real 2036'!$AH60*1000</f>
        <v>40361705.342237003</v>
      </c>
      <c r="D24" s="56">
        <v>1</v>
      </c>
      <c r="E24" s="168">
        <f t="shared" si="0"/>
        <v>40361705.342237003</v>
      </c>
      <c r="F24" s="40"/>
    </row>
    <row r="25" spans="1:7" ht="15" x14ac:dyDescent="0.3">
      <c r="A25" s="57"/>
      <c r="B25" s="55" t="s">
        <v>49</v>
      </c>
      <c r="C25" s="42">
        <f>'[1]Curva faltante real 2036'!$AH61*1000</f>
        <v>40768832.8081268</v>
      </c>
      <c r="D25" s="56">
        <v>1</v>
      </c>
      <c r="E25" s="168">
        <f t="shared" si="0"/>
        <v>40768832.8081268</v>
      </c>
      <c r="F25" s="40"/>
    </row>
    <row r="26" spans="1:7" ht="15" x14ac:dyDescent="0.3">
      <c r="A26" s="57"/>
      <c r="B26" s="55" t="s">
        <v>50</v>
      </c>
      <c r="C26" s="42">
        <f>'[1]Curva faltante real 2036'!$AH62*1000</f>
        <v>40109673.710848987</v>
      </c>
      <c r="D26" s="56">
        <v>1</v>
      </c>
      <c r="E26" s="168">
        <f t="shared" si="0"/>
        <v>40109673.710848987</v>
      </c>
      <c r="F26" s="40"/>
    </row>
    <row r="27" spans="1:7" ht="14" x14ac:dyDescent="0.3">
      <c r="B27" s="58" t="s">
        <v>34</v>
      </c>
      <c r="C27" s="59">
        <f>SUM(C15:C26)</f>
        <v>477123352.82944196</v>
      </c>
      <c r="D27" s="60"/>
      <c r="E27" s="170">
        <f>SUM(E15:E26)</f>
        <v>477123352.82944196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72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89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2.75" customHeight="1" x14ac:dyDescent="0.3">
      <c r="B35" s="191" t="s">
        <v>98</v>
      </c>
      <c r="C35" s="191"/>
      <c r="D35" s="191"/>
      <c r="E35" s="191"/>
      <c r="F35" s="191"/>
    </row>
    <row r="36" spans="2:6" x14ac:dyDescent="0.3">
      <c r="B36" s="191"/>
      <c r="C36" s="191"/>
      <c r="D36" s="191"/>
      <c r="E36" s="191"/>
      <c r="F36" s="191"/>
    </row>
    <row r="37" spans="2:6" x14ac:dyDescent="0.3">
      <c r="B37" s="191"/>
      <c r="C37" s="191"/>
      <c r="D37" s="191"/>
      <c r="E37" s="191"/>
      <c r="F37" s="191"/>
    </row>
    <row r="38" spans="2:6" x14ac:dyDescent="0.3">
      <c r="B38" s="33" t="s">
        <v>105</v>
      </c>
      <c r="C38" s="33"/>
      <c r="D38" s="35"/>
      <c r="E38" s="33"/>
      <c r="F38" s="33"/>
    </row>
    <row r="39" spans="2:6" x14ac:dyDescent="0.3">
      <c r="B39" s="32" t="s">
        <v>106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Formato Resumen 21</vt:lpstr>
      <vt:lpstr>Formato Resumen 22</vt:lpstr>
      <vt:lpstr>Formato Resumen 24</vt:lpstr>
      <vt:lpstr>Formato Resumen 25</vt:lpstr>
      <vt:lpstr>Formato Resumen 26</vt:lpstr>
      <vt:lpstr>Formato Propuesta año 2021</vt:lpstr>
      <vt:lpstr>Formato Resumen 27</vt:lpstr>
      <vt:lpstr>Formato Resumen 28</vt:lpstr>
      <vt:lpstr>Formato Resumen 36</vt:lpstr>
      <vt:lpstr>Formato Resumen 37</vt:lpstr>
      <vt:lpstr>Formato Propuesta año 2022</vt:lpstr>
      <vt:lpstr>Formato Resumen 38</vt:lpstr>
      <vt:lpstr>Formato Propuesta año 2024</vt:lpstr>
      <vt:lpstr>Formato Resumen 39</vt:lpstr>
      <vt:lpstr>Formato Propuesta año 2025</vt:lpstr>
      <vt:lpstr>Formato Propuesta año 2026</vt:lpstr>
      <vt:lpstr>Formato Propuesta año 2027</vt:lpstr>
      <vt:lpstr>Formato Propuesta año 2028</vt:lpstr>
      <vt:lpstr>Formato Propuesta año 2036</vt:lpstr>
      <vt:lpstr>Formato Propuesta año 2037</vt:lpstr>
      <vt:lpstr>Formato Propuesta año 2038</vt:lpstr>
      <vt:lpstr>Formato Propuesta año 2039</vt:lpstr>
      <vt:lpstr>'Formato Propuesta año 2021'!_Toc265128550</vt:lpstr>
    </vt:vector>
  </TitlesOfParts>
  <Company>CODENSA S.A. 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CODENSA S.A. ESP</dc:creator>
  <cp:lastModifiedBy>Restrepo Jimenez, Cristian Dario, Enel Colombia</cp:lastModifiedBy>
  <cp:lastPrinted>2010-06-24T20:14:07Z</cp:lastPrinted>
  <dcterms:created xsi:type="dcterms:W3CDTF">2008-04-02T00:00:31Z</dcterms:created>
  <dcterms:modified xsi:type="dcterms:W3CDTF">2026-05-26T00:14:20Z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2023-10-11T16:44:44Z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e493a93a-e5a1-4fb8-8845-deb0e7b769fc</vt:lpwstr>
  </property>
  <property fmtid="{D5CDD505-2E9C-101B-9397-08002B2CF9AE}" pid="8" name="MSIP_Label_797ad33d-ed35-43c0-b526-22bc83c17deb_ContentBits">
    <vt:lpwstr>1</vt:lpwstr>
  </property>
</Properties>
</file>