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nelcom-my.sharepoint.com/personal/cristian_restrepo_enel_com/Documents/Desktop/ABASTECIMIENTO/03-PROCESOS LICITATORIOS MERCADO REGULADO/2026/CP-ENDC2026-004/CURVAS/"/>
    </mc:Choice>
  </mc:AlternateContent>
  <xr:revisionPtr revIDLastSave="437" documentId="13_ncr:1_{B08A3EB4-F4B4-4153-A197-F9FA797B4BDB}" xr6:coauthVersionLast="47" xr6:coauthVersionMax="47" xr10:uidLastSave="{A63CB508-7094-4295-BFA2-12465DD83929}"/>
  <bookViews>
    <workbookView xWindow="-120" yWindow="-120" windowWidth="24240" windowHeight="13020" tabRatio="672" firstSheet="5" activeTab="7" xr2:uid="{00000000-000D-0000-FFFF-FFFF00000000}"/>
  </bookViews>
  <sheets>
    <sheet name="Formato Resumen 21" sheetId="13" state="hidden" r:id="rId1"/>
    <sheet name="Formato Resumen 22" sheetId="21" state="hidden" r:id="rId2"/>
    <sheet name="Formato Resumen 24" sheetId="22" state="hidden" r:id="rId3"/>
    <sheet name="Formato Resumen 25" sheetId="20" state="hidden" r:id="rId4"/>
    <sheet name="Formato Propuesta año 2021" sheetId="14" state="hidden" r:id="rId5"/>
    <sheet name="Formato Resumen 27" sheetId="26" r:id="rId6"/>
    <sheet name="Formato Resumen 28" sheetId="25" r:id="rId7"/>
    <sheet name="Formato Resumen 29" sheetId="27" r:id="rId8"/>
    <sheet name="Formato Resumen 30" sheetId="28" r:id="rId9"/>
    <sheet name="Formato Resumen 31" sheetId="29" r:id="rId10"/>
    <sheet name="Formato Resumen 32" sheetId="30" r:id="rId11"/>
    <sheet name="Formato Resumen 33" sheetId="32" r:id="rId12"/>
    <sheet name="Formato Resumen 34" sheetId="33" r:id="rId13"/>
    <sheet name="Formato Resumen 35" sheetId="34" r:id="rId14"/>
    <sheet name="Formato Resumen 36" sheetId="35" state="hidden" r:id="rId15"/>
    <sheet name="Formato Resumen 37" sheetId="46" state="hidden" r:id="rId16"/>
    <sheet name="Formato Propuesta año 2022" sheetId="15" state="hidden" r:id="rId17"/>
    <sheet name="Formato Resumen 38" sheetId="48" state="hidden" r:id="rId18"/>
    <sheet name="Formato Propuesta año 2024" sheetId="17" state="hidden" r:id="rId19"/>
    <sheet name="Formato Resumen 39" sheetId="50" state="hidden" r:id="rId20"/>
    <sheet name="Formato Propuesta año 2025" sheetId="18" state="hidden" r:id="rId21"/>
    <sheet name="Formato Propuesta año 2027" sheetId="36" r:id="rId22"/>
    <sheet name="Formato Propuesta año 2028" sheetId="37" r:id="rId23"/>
    <sheet name="Formato Propuesta año 2029" sheetId="38" r:id="rId24"/>
    <sheet name="Formato Propuesta año 2030" sheetId="39" r:id="rId25"/>
    <sheet name="Formato Propuesta año 2031" sheetId="40" r:id="rId26"/>
    <sheet name="Formato Propuesta año 2032" sheetId="41" r:id="rId27"/>
    <sheet name="Formato Propuesta año 2033" sheetId="42" r:id="rId28"/>
    <sheet name="Formato Propuesta año 2034" sheetId="43" r:id="rId29"/>
    <sheet name="Formato Propuesta año 2035" sheetId="44" r:id="rId30"/>
    <sheet name="Formato Propuesta año 2036" sheetId="45" state="hidden" r:id="rId31"/>
    <sheet name="Formato Propuesta año 2037" sheetId="47" state="hidden" r:id="rId32"/>
    <sheet name="Formato Propuesta año 2038" sheetId="49" state="hidden" r:id="rId33"/>
    <sheet name="Formato Propuesta año 2039" sheetId="51" state="hidden" r:id="rId34"/>
  </sheets>
  <externalReferences>
    <externalReference r:id="rId35"/>
    <externalReference r:id="rId36"/>
    <externalReference r:id="rId37"/>
    <externalReference r:id="rId38"/>
  </externalReferences>
  <definedNames>
    <definedName name="_xlnm._FilterDatabase" localSheetId="4" hidden="1">'Formato Propuesta año 2021'!$A$10:$AC$58</definedName>
    <definedName name="_xlnm._FilterDatabase" localSheetId="16" hidden="1">'Formato Propuesta año 2022'!$A$63:$AC$111</definedName>
    <definedName name="_xlnm._FilterDatabase" localSheetId="18" hidden="1">'Formato Propuesta año 2024'!$A$63:$AC$111</definedName>
    <definedName name="_xlnm._FilterDatabase" localSheetId="20" hidden="1">'Formato Propuesta año 2025'!$A$63:$AC$111</definedName>
    <definedName name="_xlnm._FilterDatabase" localSheetId="30" hidden="1">'Formato Propuesta año 2036'!$A$63:$AC$111</definedName>
    <definedName name="_xlnm._FilterDatabase" localSheetId="31" hidden="1">'Formato Propuesta año 2037'!$A$63:$AC$111</definedName>
    <definedName name="_xlnm._FilterDatabase" localSheetId="32" hidden="1">'Formato Propuesta año 2038'!$A$63:$AC$111</definedName>
    <definedName name="_xlnm._FilterDatabase" localSheetId="33" hidden="1">'Formato Propuesta año 2039'!$A$63:$AC$111</definedName>
    <definedName name="_Toc265128550" localSheetId="4">'Formato Propuesta año 2021'!$A$1</definedName>
    <definedName name="Z_5E23C26A_5DA4_4377_864E_D3BECE131DEC_.wvu.PrintArea" localSheetId="4" hidden="1">'Formato Propuesta año 2021'!$B$3:$J$25</definedName>
    <definedName name="Z_5E23C26A_5DA4_4377_864E_D3BECE131DEC_.wvu.PrintArea" localSheetId="16" hidden="1">'Formato Propuesta año 2022'!$B$3:$J$25</definedName>
    <definedName name="Z_5E23C26A_5DA4_4377_864E_D3BECE131DEC_.wvu.PrintArea" localSheetId="18" hidden="1">'Formato Propuesta año 2024'!$B$3:$J$25</definedName>
    <definedName name="Z_5E23C26A_5DA4_4377_864E_D3BECE131DEC_.wvu.PrintArea" localSheetId="20" hidden="1">'Formato Propuesta año 2025'!$B$3:$J$25</definedName>
    <definedName name="Z_5E23C26A_5DA4_4377_864E_D3BECE131DEC_.wvu.PrintArea" localSheetId="21" hidden="1">'Formato Propuesta año 2027'!$B$3:$J$25</definedName>
    <definedName name="Z_5E23C26A_5DA4_4377_864E_D3BECE131DEC_.wvu.PrintArea" localSheetId="22" hidden="1">'Formato Propuesta año 2028'!$B$3:$J$25</definedName>
    <definedName name="Z_5E23C26A_5DA4_4377_864E_D3BECE131DEC_.wvu.PrintArea" localSheetId="23" hidden="1">'Formato Propuesta año 2029'!$B$3:$J$25</definedName>
    <definedName name="Z_5E23C26A_5DA4_4377_864E_D3BECE131DEC_.wvu.PrintArea" localSheetId="24" hidden="1">'Formato Propuesta año 2030'!$B$3:$J$25</definedName>
    <definedName name="Z_5E23C26A_5DA4_4377_864E_D3BECE131DEC_.wvu.PrintArea" localSheetId="25" hidden="1">'Formato Propuesta año 2031'!$B$3:$J$25</definedName>
    <definedName name="Z_5E23C26A_5DA4_4377_864E_D3BECE131DEC_.wvu.PrintArea" localSheetId="26" hidden="1">'Formato Propuesta año 2032'!$B$3:$J$25</definedName>
    <definedName name="Z_5E23C26A_5DA4_4377_864E_D3BECE131DEC_.wvu.PrintArea" localSheetId="27" hidden="1">'Formato Propuesta año 2033'!$B$3:$J$25</definedName>
    <definedName name="Z_5E23C26A_5DA4_4377_864E_D3BECE131DEC_.wvu.PrintArea" localSheetId="28" hidden="1">'Formato Propuesta año 2034'!$B$3:$J$25</definedName>
    <definedName name="Z_5E23C26A_5DA4_4377_864E_D3BECE131DEC_.wvu.PrintArea" localSheetId="29" hidden="1">'Formato Propuesta año 2035'!$B$3:$J$25</definedName>
    <definedName name="Z_5E23C26A_5DA4_4377_864E_D3BECE131DEC_.wvu.PrintArea" localSheetId="30" hidden="1">'Formato Propuesta año 2036'!$B$3:$J$25</definedName>
    <definedName name="Z_5E23C26A_5DA4_4377_864E_D3BECE131DEC_.wvu.PrintArea" localSheetId="31" hidden="1">'Formato Propuesta año 2037'!$B$3:$J$25</definedName>
    <definedName name="Z_5E23C26A_5DA4_4377_864E_D3BECE131DEC_.wvu.PrintArea" localSheetId="32" hidden="1">'Formato Propuesta año 2038'!$B$3:$J$25</definedName>
    <definedName name="Z_5E23C26A_5DA4_4377_864E_D3BECE131DEC_.wvu.PrintArea" localSheetId="33" hidden="1">'Formato Propuesta año 2039'!$B$3:$J$25</definedName>
    <definedName name="Z_5E23C26A_5DA4_4377_864E_D3BECE131DEC_.wvu.PrintArea" localSheetId="0" hidden="1">'Formato Resumen 21'!$B$12:$B$28</definedName>
    <definedName name="Z_5E23C26A_5DA4_4377_864E_D3BECE131DEC_.wvu.PrintArea" localSheetId="1" hidden="1">'Formato Resumen 22'!$B$12:$B$12</definedName>
    <definedName name="Z_5E23C26A_5DA4_4377_864E_D3BECE131DEC_.wvu.PrintArea" localSheetId="2" hidden="1">'Formato Resumen 24'!$B$12:$B$12</definedName>
    <definedName name="Z_5E23C26A_5DA4_4377_864E_D3BECE131DEC_.wvu.PrintArea" localSheetId="3" hidden="1">'Formato Resumen 25'!$B$12:$B$28</definedName>
    <definedName name="Z_5E23C26A_5DA4_4377_864E_D3BECE131DEC_.wvu.PrintArea" localSheetId="5" hidden="1">'Formato Resumen 27'!$B$12:$B$27</definedName>
    <definedName name="Z_5E23C26A_5DA4_4377_864E_D3BECE131DEC_.wvu.PrintArea" localSheetId="6" hidden="1">'Formato Resumen 28'!$B$12:$B$27</definedName>
    <definedName name="Z_5E23C26A_5DA4_4377_864E_D3BECE131DEC_.wvu.PrintArea" localSheetId="7" hidden="1">'Formato Resumen 29'!$B$12:$B$27</definedName>
    <definedName name="Z_5E23C26A_5DA4_4377_864E_D3BECE131DEC_.wvu.PrintArea" localSheetId="8" hidden="1">'Formato Resumen 30'!$B$12:$B$27</definedName>
    <definedName name="Z_5E23C26A_5DA4_4377_864E_D3BECE131DEC_.wvu.PrintArea" localSheetId="9" hidden="1">'Formato Resumen 31'!$B$12:$B$27</definedName>
    <definedName name="Z_5E23C26A_5DA4_4377_864E_D3BECE131DEC_.wvu.PrintArea" localSheetId="10" hidden="1">'Formato Resumen 32'!$B$12:$B$27</definedName>
    <definedName name="Z_5E23C26A_5DA4_4377_864E_D3BECE131DEC_.wvu.PrintArea" localSheetId="11" hidden="1">'Formato Resumen 33'!$B$12:$B$27</definedName>
    <definedName name="Z_5E23C26A_5DA4_4377_864E_D3BECE131DEC_.wvu.PrintArea" localSheetId="12" hidden="1">'Formato Resumen 34'!$B$12:$B$27</definedName>
    <definedName name="Z_5E23C26A_5DA4_4377_864E_D3BECE131DEC_.wvu.PrintArea" localSheetId="13" hidden="1">'Formato Resumen 35'!$B$12:$B$27</definedName>
    <definedName name="Z_5E23C26A_5DA4_4377_864E_D3BECE131DEC_.wvu.PrintArea" localSheetId="14" hidden="1">'Formato Resumen 36'!$B$12:$B$27</definedName>
    <definedName name="Z_5E23C26A_5DA4_4377_864E_D3BECE131DEC_.wvu.PrintArea" localSheetId="15" hidden="1">'Formato Resumen 37'!$B$12:$B$27</definedName>
    <definedName name="Z_5E23C26A_5DA4_4377_864E_D3BECE131DEC_.wvu.PrintArea" localSheetId="17" hidden="1">'Formato Resumen 38'!$B$12:$B$27</definedName>
    <definedName name="Z_5E23C26A_5DA4_4377_864E_D3BECE131DEC_.wvu.PrintArea" localSheetId="19" hidden="1">'Formato Resumen 39'!$B$12:$B$27</definedName>
    <definedName name="Z_66AA70F6_2777_42C7_BDA0_CD16FFB959D9_.wvu.PrintArea" localSheetId="4" hidden="1">'Formato Propuesta año 2021'!$B$3:$J$25</definedName>
    <definedName name="Z_66AA70F6_2777_42C7_BDA0_CD16FFB959D9_.wvu.PrintArea" localSheetId="16" hidden="1">'Formato Propuesta año 2022'!$B$3:$J$25</definedName>
    <definedName name="Z_66AA70F6_2777_42C7_BDA0_CD16FFB959D9_.wvu.PrintArea" localSheetId="18" hidden="1">'Formato Propuesta año 2024'!$B$3:$J$25</definedName>
    <definedName name="Z_66AA70F6_2777_42C7_BDA0_CD16FFB959D9_.wvu.PrintArea" localSheetId="20" hidden="1">'Formato Propuesta año 2025'!$B$3:$J$25</definedName>
    <definedName name="Z_66AA70F6_2777_42C7_BDA0_CD16FFB959D9_.wvu.PrintArea" localSheetId="21" hidden="1">'Formato Propuesta año 2027'!$B$3:$J$25</definedName>
    <definedName name="Z_66AA70F6_2777_42C7_BDA0_CD16FFB959D9_.wvu.PrintArea" localSheetId="22" hidden="1">'Formato Propuesta año 2028'!$B$3:$J$25</definedName>
    <definedName name="Z_66AA70F6_2777_42C7_BDA0_CD16FFB959D9_.wvu.PrintArea" localSheetId="23" hidden="1">'Formato Propuesta año 2029'!$B$3:$J$25</definedName>
    <definedName name="Z_66AA70F6_2777_42C7_BDA0_CD16FFB959D9_.wvu.PrintArea" localSheetId="24" hidden="1">'Formato Propuesta año 2030'!$B$3:$J$25</definedName>
    <definedName name="Z_66AA70F6_2777_42C7_BDA0_CD16FFB959D9_.wvu.PrintArea" localSheetId="25" hidden="1">'Formato Propuesta año 2031'!$B$3:$J$25</definedName>
    <definedName name="Z_66AA70F6_2777_42C7_BDA0_CD16FFB959D9_.wvu.PrintArea" localSheetId="26" hidden="1">'Formato Propuesta año 2032'!$B$3:$J$25</definedName>
    <definedName name="Z_66AA70F6_2777_42C7_BDA0_CD16FFB959D9_.wvu.PrintArea" localSheetId="27" hidden="1">'Formato Propuesta año 2033'!$B$3:$J$25</definedName>
    <definedName name="Z_66AA70F6_2777_42C7_BDA0_CD16FFB959D9_.wvu.PrintArea" localSheetId="28" hidden="1">'Formato Propuesta año 2034'!$B$3:$J$25</definedName>
    <definedName name="Z_66AA70F6_2777_42C7_BDA0_CD16FFB959D9_.wvu.PrintArea" localSheetId="29" hidden="1">'Formato Propuesta año 2035'!$B$3:$J$25</definedName>
    <definedName name="Z_66AA70F6_2777_42C7_BDA0_CD16FFB959D9_.wvu.PrintArea" localSheetId="30" hidden="1">'Formato Propuesta año 2036'!$B$3:$J$25</definedName>
    <definedName name="Z_66AA70F6_2777_42C7_BDA0_CD16FFB959D9_.wvu.PrintArea" localSheetId="31" hidden="1">'Formato Propuesta año 2037'!$B$3:$J$25</definedName>
    <definedName name="Z_66AA70F6_2777_42C7_BDA0_CD16FFB959D9_.wvu.PrintArea" localSheetId="32" hidden="1">'Formato Propuesta año 2038'!$B$3:$J$25</definedName>
    <definedName name="Z_66AA70F6_2777_42C7_BDA0_CD16FFB959D9_.wvu.PrintArea" localSheetId="33" hidden="1">'Formato Propuesta año 2039'!$B$3:$J$25</definedName>
    <definedName name="Z_66AA70F6_2777_42C7_BDA0_CD16FFB959D9_.wvu.PrintArea" localSheetId="0" hidden="1">'Formato Resumen 21'!$B$12:$B$28</definedName>
    <definedName name="Z_66AA70F6_2777_42C7_BDA0_CD16FFB959D9_.wvu.PrintArea" localSheetId="1" hidden="1">'Formato Resumen 22'!$B$12:$B$12</definedName>
    <definedName name="Z_66AA70F6_2777_42C7_BDA0_CD16FFB959D9_.wvu.PrintArea" localSheetId="2" hidden="1">'Formato Resumen 24'!$B$12:$B$12</definedName>
    <definedName name="Z_66AA70F6_2777_42C7_BDA0_CD16FFB959D9_.wvu.PrintArea" localSheetId="3" hidden="1">'Formato Resumen 25'!$B$12:$B$28</definedName>
    <definedName name="Z_66AA70F6_2777_42C7_BDA0_CD16FFB959D9_.wvu.PrintArea" localSheetId="5" hidden="1">'Formato Resumen 27'!$B$12:$B$27</definedName>
    <definedName name="Z_66AA70F6_2777_42C7_BDA0_CD16FFB959D9_.wvu.PrintArea" localSheetId="6" hidden="1">'Formato Resumen 28'!$B$12:$B$27</definedName>
    <definedName name="Z_66AA70F6_2777_42C7_BDA0_CD16FFB959D9_.wvu.PrintArea" localSheetId="7" hidden="1">'Formato Resumen 29'!$B$12:$B$27</definedName>
    <definedName name="Z_66AA70F6_2777_42C7_BDA0_CD16FFB959D9_.wvu.PrintArea" localSheetId="8" hidden="1">'Formato Resumen 30'!$B$12:$B$27</definedName>
    <definedName name="Z_66AA70F6_2777_42C7_BDA0_CD16FFB959D9_.wvu.PrintArea" localSheetId="9" hidden="1">'Formato Resumen 31'!$B$12:$B$27</definedName>
    <definedName name="Z_66AA70F6_2777_42C7_BDA0_CD16FFB959D9_.wvu.PrintArea" localSheetId="10" hidden="1">'Formato Resumen 32'!$B$12:$B$27</definedName>
    <definedName name="Z_66AA70F6_2777_42C7_BDA0_CD16FFB959D9_.wvu.PrintArea" localSheetId="11" hidden="1">'Formato Resumen 33'!$B$12:$B$27</definedName>
    <definedName name="Z_66AA70F6_2777_42C7_BDA0_CD16FFB959D9_.wvu.PrintArea" localSheetId="12" hidden="1">'Formato Resumen 34'!$B$12:$B$27</definedName>
    <definedName name="Z_66AA70F6_2777_42C7_BDA0_CD16FFB959D9_.wvu.PrintArea" localSheetId="13" hidden="1">'Formato Resumen 35'!$B$12:$B$27</definedName>
    <definedName name="Z_66AA70F6_2777_42C7_BDA0_CD16FFB959D9_.wvu.PrintArea" localSheetId="14" hidden="1">'Formato Resumen 36'!$B$12:$B$27</definedName>
    <definedName name="Z_66AA70F6_2777_42C7_BDA0_CD16FFB959D9_.wvu.PrintArea" localSheetId="15" hidden="1">'Formato Resumen 37'!$B$12:$B$27</definedName>
    <definedName name="Z_66AA70F6_2777_42C7_BDA0_CD16FFB959D9_.wvu.PrintArea" localSheetId="17" hidden="1">'Formato Resumen 38'!$B$12:$B$27</definedName>
    <definedName name="Z_66AA70F6_2777_42C7_BDA0_CD16FFB959D9_.wvu.PrintArea" localSheetId="19" hidden="1">'Formato Resumen 39'!$B$12:$B$27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50" l="1"/>
  <c r="C25" i="50"/>
  <c r="C24" i="50"/>
  <c r="C23" i="50"/>
  <c r="C22" i="50"/>
  <c r="C21" i="50"/>
  <c r="C20" i="50"/>
  <c r="C19" i="50"/>
  <c r="C18" i="50"/>
  <c r="C17" i="50"/>
  <c r="C16" i="50"/>
  <c r="C15" i="50"/>
  <c r="C26" i="48"/>
  <c r="C25" i="48"/>
  <c r="C24" i="48"/>
  <c r="C23" i="48"/>
  <c r="C22" i="48"/>
  <c r="C21" i="48"/>
  <c r="C20" i="48"/>
  <c r="C19" i="48"/>
  <c r="C18" i="48"/>
  <c r="C17" i="48"/>
  <c r="C16" i="48"/>
  <c r="C15" i="48"/>
  <c r="C26" i="46"/>
  <c r="C25" i="46"/>
  <c r="C24" i="46"/>
  <c r="C23" i="46"/>
  <c r="C22" i="46"/>
  <c r="C21" i="46"/>
  <c r="C20" i="46"/>
  <c r="C19" i="46"/>
  <c r="C18" i="46"/>
  <c r="C17" i="46"/>
  <c r="C16" i="46"/>
  <c r="C15" i="46"/>
  <c r="C26" i="35"/>
  <c r="C25" i="35"/>
  <c r="C24" i="35"/>
  <c r="C23" i="35"/>
  <c r="C22" i="35"/>
  <c r="C21" i="35"/>
  <c r="C20" i="35"/>
  <c r="C19" i="35"/>
  <c r="C18" i="35"/>
  <c r="C17" i="35"/>
  <c r="C16" i="35"/>
  <c r="C15" i="35"/>
  <c r="AB110" i="51" l="1"/>
  <c r="AA110" i="51"/>
  <c r="Z110" i="51"/>
  <c r="Y110" i="51"/>
  <c r="X110" i="51"/>
  <c r="W110" i="51"/>
  <c r="V110" i="51"/>
  <c r="U110" i="51"/>
  <c r="T110" i="51"/>
  <c r="S110" i="51"/>
  <c r="R110" i="51"/>
  <c r="Q110" i="51"/>
  <c r="P110" i="51"/>
  <c r="O110" i="51"/>
  <c r="N110" i="51"/>
  <c r="M110" i="51"/>
  <c r="L110" i="51"/>
  <c r="K110" i="51"/>
  <c r="J110" i="51"/>
  <c r="I110" i="51"/>
  <c r="H110" i="51"/>
  <c r="G110" i="51"/>
  <c r="F110" i="51"/>
  <c r="E110" i="51"/>
  <c r="AB109" i="51"/>
  <c r="AA109" i="51"/>
  <c r="Z109" i="51"/>
  <c r="Y109" i="51"/>
  <c r="X109" i="51"/>
  <c r="W109" i="51"/>
  <c r="V109" i="51"/>
  <c r="U109" i="51"/>
  <c r="T109" i="51"/>
  <c r="S109" i="51"/>
  <c r="R109" i="51"/>
  <c r="Q109" i="51"/>
  <c r="P109" i="51"/>
  <c r="O109" i="51"/>
  <c r="N109" i="51"/>
  <c r="M109" i="51"/>
  <c r="L109" i="51"/>
  <c r="K109" i="51"/>
  <c r="J109" i="51"/>
  <c r="I109" i="51"/>
  <c r="H109" i="51"/>
  <c r="G109" i="51"/>
  <c r="F109" i="51"/>
  <c r="E109" i="51"/>
  <c r="AB108" i="51"/>
  <c r="AA108" i="51"/>
  <c r="Z108" i="51"/>
  <c r="Y108" i="51"/>
  <c r="X108" i="51"/>
  <c r="W108" i="51"/>
  <c r="V108" i="51"/>
  <c r="U108" i="51"/>
  <c r="T108" i="51"/>
  <c r="S108" i="51"/>
  <c r="R108" i="51"/>
  <c r="Q108" i="51"/>
  <c r="P108" i="51"/>
  <c r="O108" i="51"/>
  <c r="N108" i="51"/>
  <c r="M108" i="51"/>
  <c r="L108" i="51"/>
  <c r="K108" i="51"/>
  <c r="J108" i="51"/>
  <c r="I108" i="51"/>
  <c r="H108" i="51"/>
  <c r="G108" i="51"/>
  <c r="F108" i="51"/>
  <c r="E108" i="51"/>
  <c r="AB106" i="51"/>
  <c r="AA106" i="51"/>
  <c r="Z106" i="51"/>
  <c r="Y106" i="51"/>
  <c r="X106" i="51"/>
  <c r="W106" i="51"/>
  <c r="V106" i="51"/>
  <c r="U106" i="51"/>
  <c r="T106" i="51"/>
  <c r="S106" i="51"/>
  <c r="R106" i="51"/>
  <c r="Q106" i="51"/>
  <c r="P106" i="51"/>
  <c r="O106" i="51"/>
  <c r="N106" i="51"/>
  <c r="M106" i="51"/>
  <c r="L106" i="51"/>
  <c r="K106" i="51"/>
  <c r="J106" i="51"/>
  <c r="I106" i="51"/>
  <c r="H106" i="51"/>
  <c r="G106" i="51"/>
  <c r="F106" i="51"/>
  <c r="E106" i="51"/>
  <c r="AB105" i="51"/>
  <c r="AA105" i="51"/>
  <c r="Z105" i="51"/>
  <c r="Y105" i="51"/>
  <c r="X105" i="51"/>
  <c r="W105" i="51"/>
  <c r="V105" i="51"/>
  <c r="U105" i="51"/>
  <c r="T105" i="51"/>
  <c r="S105" i="51"/>
  <c r="R105" i="51"/>
  <c r="Q105" i="51"/>
  <c r="P105" i="51"/>
  <c r="O105" i="51"/>
  <c r="N105" i="51"/>
  <c r="M105" i="51"/>
  <c r="L105" i="51"/>
  <c r="K105" i="51"/>
  <c r="J105" i="51"/>
  <c r="I105" i="51"/>
  <c r="H105" i="51"/>
  <c r="G105" i="51"/>
  <c r="F105" i="51"/>
  <c r="E105" i="51"/>
  <c r="AB104" i="51"/>
  <c r="AA104" i="51"/>
  <c r="Z104" i="51"/>
  <c r="Y104" i="51"/>
  <c r="X104" i="51"/>
  <c r="W104" i="51"/>
  <c r="V104" i="51"/>
  <c r="U104" i="51"/>
  <c r="T104" i="51"/>
  <c r="S104" i="51"/>
  <c r="R104" i="51"/>
  <c r="Q104" i="51"/>
  <c r="P104" i="51"/>
  <c r="O104" i="51"/>
  <c r="N104" i="51"/>
  <c r="M104" i="51"/>
  <c r="L104" i="51"/>
  <c r="K104" i="51"/>
  <c r="J104" i="51"/>
  <c r="I104" i="51"/>
  <c r="H104" i="51"/>
  <c r="G104" i="51"/>
  <c r="F104" i="51"/>
  <c r="E104" i="51"/>
  <c r="AB102" i="51"/>
  <c r="AA102" i="51"/>
  <c r="Z102" i="51"/>
  <c r="Y102" i="51"/>
  <c r="X102" i="51"/>
  <c r="W102" i="51"/>
  <c r="V102" i="51"/>
  <c r="U102" i="51"/>
  <c r="T102" i="51"/>
  <c r="S102" i="51"/>
  <c r="R102" i="51"/>
  <c r="Q102" i="51"/>
  <c r="P102" i="51"/>
  <c r="O102" i="51"/>
  <c r="N102" i="51"/>
  <c r="M102" i="51"/>
  <c r="L102" i="51"/>
  <c r="K102" i="51"/>
  <c r="J102" i="51"/>
  <c r="I102" i="51"/>
  <c r="H102" i="51"/>
  <c r="G102" i="51"/>
  <c r="F102" i="51"/>
  <c r="E102" i="51"/>
  <c r="AB101" i="51"/>
  <c r="AA101" i="51"/>
  <c r="Z101" i="51"/>
  <c r="Y101" i="51"/>
  <c r="X101" i="51"/>
  <c r="W101" i="51"/>
  <c r="V101" i="51"/>
  <c r="U101" i="51"/>
  <c r="T101" i="51"/>
  <c r="S101" i="51"/>
  <c r="R101" i="51"/>
  <c r="Q101" i="51"/>
  <c r="P101" i="51"/>
  <c r="O101" i="51"/>
  <c r="N101" i="51"/>
  <c r="M101" i="51"/>
  <c r="L101" i="51"/>
  <c r="K101" i="51"/>
  <c r="J101" i="51"/>
  <c r="I101" i="51"/>
  <c r="H101" i="51"/>
  <c r="G101" i="51"/>
  <c r="F101" i="51"/>
  <c r="E101" i="51"/>
  <c r="AB100" i="51"/>
  <c r="AA100" i="51"/>
  <c r="Z100" i="51"/>
  <c r="Y100" i="51"/>
  <c r="X100" i="51"/>
  <c r="W100" i="51"/>
  <c r="V100" i="51"/>
  <c r="U100" i="51"/>
  <c r="T100" i="51"/>
  <c r="S100" i="51"/>
  <c r="R100" i="51"/>
  <c r="Q100" i="51"/>
  <c r="P100" i="51"/>
  <c r="O100" i="51"/>
  <c r="N100" i="51"/>
  <c r="M100" i="51"/>
  <c r="L100" i="51"/>
  <c r="K100" i="51"/>
  <c r="J100" i="51"/>
  <c r="I100" i="51"/>
  <c r="H100" i="51"/>
  <c r="G100" i="51"/>
  <c r="F100" i="51"/>
  <c r="E100" i="51"/>
  <c r="AB98" i="51"/>
  <c r="AA98" i="51"/>
  <c r="Z98" i="51"/>
  <c r="Y98" i="51"/>
  <c r="X98" i="51"/>
  <c r="W98" i="51"/>
  <c r="V98" i="51"/>
  <c r="U98" i="51"/>
  <c r="T98" i="51"/>
  <c r="S98" i="51"/>
  <c r="R98" i="51"/>
  <c r="Q98" i="51"/>
  <c r="P98" i="51"/>
  <c r="O98" i="51"/>
  <c r="N98" i="51"/>
  <c r="M98" i="51"/>
  <c r="L98" i="51"/>
  <c r="K98" i="51"/>
  <c r="J98" i="51"/>
  <c r="I98" i="51"/>
  <c r="H98" i="51"/>
  <c r="G98" i="51"/>
  <c r="F98" i="51"/>
  <c r="E98" i="51"/>
  <c r="AB97" i="51"/>
  <c r="AA97" i="51"/>
  <c r="Z97" i="51"/>
  <c r="Y97" i="51"/>
  <c r="X97" i="51"/>
  <c r="W97" i="51"/>
  <c r="V97" i="51"/>
  <c r="U97" i="51"/>
  <c r="T97" i="51"/>
  <c r="S97" i="51"/>
  <c r="R97" i="51"/>
  <c r="Q97" i="51"/>
  <c r="P97" i="51"/>
  <c r="O97" i="51"/>
  <c r="N97" i="51"/>
  <c r="M97" i="51"/>
  <c r="L97" i="51"/>
  <c r="K97" i="51"/>
  <c r="J97" i="51"/>
  <c r="I97" i="51"/>
  <c r="H97" i="51"/>
  <c r="G97" i="51"/>
  <c r="F97" i="51"/>
  <c r="E97" i="51"/>
  <c r="AB96" i="51"/>
  <c r="AA96" i="51"/>
  <c r="Z96" i="51"/>
  <c r="Y96" i="51"/>
  <c r="X96" i="51"/>
  <c r="W96" i="51"/>
  <c r="V96" i="51"/>
  <c r="U96" i="51"/>
  <c r="T96" i="51"/>
  <c r="S96" i="51"/>
  <c r="R96" i="51"/>
  <c r="Q96" i="51"/>
  <c r="P96" i="51"/>
  <c r="O96" i="51"/>
  <c r="N96" i="51"/>
  <c r="M96" i="51"/>
  <c r="L96" i="51"/>
  <c r="K96" i="51"/>
  <c r="J96" i="51"/>
  <c r="I96" i="51"/>
  <c r="H96" i="51"/>
  <c r="G96" i="51"/>
  <c r="F96" i="51"/>
  <c r="E96" i="51"/>
  <c r="AB94" i="51"/>
  <c r="AA94" i="51"/>
  <c r="Z94" i="51"/>
  <c r="Y94" i="51"/>
  <c r="X94" i="51"/>
  <c r="W94" i="51"/>
  <c r="V94" i="51"/>
  <c r="U94" i="51"/>
  <c r="T94" i="51"/>
  <c r="S94" i="51"/>
  <c r="R94" i="51"/>
  <c r="Q94" i="51"/>
  <c r="P94" i="51"/>
  <c r="O94" i="51"/>
  <c r="N94" i="51"/>
  <c r="M94" i="51"/>
  <c r="L94" i="51"/>
  <c r="K94" i="51"/>
  <c r="J94" i="51"/>
  <c r="I94" i="51"/>
  <c r="H94" i="51"/>
  <c r="G94" i="51"/>
  <c r="F94" i="51"/>
  <c r="E94" i="51"/>
  <c r="AB93" i="51"/>
  <c r="AA93" i="51"/>
  <c r="Z93" i="51"/>
  <c r="Y93" i="51"/>
  <c r="X93" i="51"/>
  <c r="W93" i="51"/>
  <c r="V93" i="51"/>
  <c r="U93" i="51"/>
  <c r="T93" i="51"/>
  <c r="S93" i="51"/>
  <c r="R93" i="51"/>
  <c r="Q93" i="51"/>
  <c r="P93" i="51"/>
  <c r="O93" i="51"/>
  <c r="N93" i="51"/>
  <c r="M93" i="51"/>
  <c r="L93" i="51"/>
  <c r="K93" i="51"/>
  <c r="J93" i="51"/>
  <c r="I93" i="51"/>
  <c r="H93" i="51"/>
  <c r="G93" i="51"/>
  <c r="F93" i="51"/>
  <c r="E93" i="51"/>
  <c r="AB92" i="51"/>
  <c r="AA92" i="51"/>
  <c r="Z92" i="51"/>
  <c r="Y92" i="51"/>
  <c r="X92" i="51"/>
  <c r="W92" i="51"/>
  <c r="V92" i="51"/>
  <c r="U92" i="51"/>
  <c r="T92" i="51"/>
  <c r="S92" i="51"/>
  <c r="R92" i="51"/>
  <c r="Q92" i="51"/>
  <c r="P92" i="51"/>
  <c r="O92" i="51"/>
  <c r="N92" i="51"/>
  <c r="M92" i="51"/>
  <c r="L92" i="51"/>
  <c r="K92" i="51"/>
  <c r="J92" i="51"/>
  <c r="I92" i="51"/>
  <c r="H92" i="51"/>
  <c r="G92" i="51"/>
  <c r="F92" i="51"/>
  <c r="E92" i="51"/>
  <c r="AB90" i="51"/>
  <c r="AA90" i="51"/>
  <c r="Z90" i="51"/>
  <c r="Y90" i="51"/>
  <c r="X90" i="51"/>
  <c r="W90" i="51"/>
  <c r="V90" i="51"/>
  <c r="U90" i="51"/>
  <c r="T90" i="51"/>
  <c r="S90" i="51"/>
  <c r="R90" i="51"/>
  <c r="Q90" i="51"/>
  <c r="P90" i="51"/>
  <c r="O90" i="51"/>
  <c r="N90" i="51"/>
  <c r="M90" i="51"/>
  <c r="L90" i="51"/>
  <c r="K90" i="51"/>
  <c r="J90" i="51"/>
  <c r="I90" i="51"/>
  <c r="H90" i="51"/>
  <c r="G90" i="51"/>
  <c r="F90" i="51"/>
  <c r="E90" i="51"/>
  <c r="AB89" i="51"/>
  <c r="AA89" i="51"/>
  <c r="Z89" i="51"/>
  <c r="Y89" i="51"/>
  <c r="X89" i="51"/>
  <c r="W89" i="51"/>
  <c r="V89" i="51"/>
  <c r="U89" i="51"/>
  <c r="T89" i="51"/>
  <c r="S89" i="51"/>
  <c r="R89" i="51"/>
  <c r="Q89" i="51"/>
  <c r="P89" i="51"/>
  <c r="O89" i="51"/>
  <c r="N89" i="51"/>
  <c r="M89" i="51"/>
  <c r="L89" i="51"/>
  <c r="K89" i="51"/>
  <c r="J89" i="51"/>
  <c r="I89" i="51"/>
  <c r="H89" i="51"/>
  <c r="G89" i="51"/>
  <c r="F89" i="51"/>
  <c r="E89" i="51"/>
  <c r="AB88" i="51"/>
  <c r="AA88" i="51"/>
  <c r="Z88" i="51"/>
  <c r="Y88" i="51"/>
  <c r="X88" i="51"/>
  <c r="W88" i="51"/>
  <c r="V88" i="51"/>
  <c r="U88" i="51"/>
  <c r="T88" i="51"/>
  <c r="S88" i="51"/>
  <c r="R88" i="51"/>
  <c r="Q88" i="51"/>
  <c r="P88" i="51"/>
  <c r="O88" i="51"/>
  <c r="N88" i="51"/>
  <c r="M88" i="51"/>
  <c r="L88" i="51"/>
  <c r="K88" i="51"/>
  <c r="J88" i="51"/>
  <c r="I88" i="51"/>
  <c r="H88" i="51"/>
  <c r="G88" i="51"/>
  <c r="F88" i="51"/>
  <c r="E88" i="51"/>
  <c r="AB86" i="51"/>
  <c r="AA86" i="51"/>
  <c r="Z86" i="51"/>
  <c r="Y86" i="51"/>
  <c r="X86" i="51"/>
  <c r="W86" i="51"/>
  <c r="V86" i="51"/>
  <c r="U86" i="51"/>
  <c r="T86" i="51"/>
  <c r="S86" i="51"/>
  <c r="R86" i="51"/>
  <c r="Q86" i="51"/>
  <c r="P86" i="51"/>
  <c r="O86" i="51"/>
  <c r="N86" i="51"/>
  <c r="M86" i="51"/>
  <c r="L86" i="51"/>
  <c r="K86" i="51"/>
  <c r="J86" i="51"/>
  <c r="I86" i="51"/>
  <c r="H86" i="51"/>
  <c r="G86" i="51"/>
  <c r="F86" i="51"/>
  <c r="E86" i="51"/>
  <c r="AB85" i="51"/>
  <c r="AA85" i="51"/>
  <c r="Z85" i="51"/>
  <c r="Y85" i="51"/>
  <c r="X85" i="51"/>
  <c r="W85" i="51"/>
  <c r="V85" i="51"/>
  <c r="U85" i="51"/>
  <c r="T85" i="51"/>
  <c r="S85" i="51"/>
  <c r="R85" i="51"/>
  <c r="Q85" i="51"/>
  <c r="P85" i="51"/>
  <c r="O85" i="51"/>
  <c r="N85" i="51"/>
  <c r="M85" i="51"/>
  <c r="L85" i="51"/>
  <c r="K85" i="51"/>
  <c r="J85" i="51"/>
  <c r="I85" i="51"/>
  <c r="H85" i="51"/>
  <c r="G85" i="51"/>
  <c r="F85" i="51"/>
  <c r="E85" i="51"/>
  <c r="AB84" i="51"/>
  <c r="AA84" i="51"/>
  <c r="Z84" i="51"/>
  <c r="Y84" i="51"/>
  <c r="X84" i="51"/>
  <c r="W84" i="51"/>
  <c r="V84" i="51"/>
  <c r="U84" i="51"/>
  <c r="T84" i="51"/>
  <c r="S84" i="51"/>
  <c r="R84" i="51"/>
  <c r="Q84" i="51"/>
  <c r="P84" i="51"/>
  <c r="O84" i="51"/>
  <c r="N84" i="51"/>
  <c r="M84" i="51"/>
  <c r="L84" i="51"/>
  <c r="K84" i="51"/>
  <c r="J84" i="51"/>
  <c r="I84" i="51"/>
  <c r="H84" i="51"/>
  <c r="G84" i="51"/>
  <c r="F84" i="51"/>
  <c r="E84" i="51"/>
  <c r="AB82" i="51"/>
  <c r="AA82" i="51"/>
  <c r="Z82" i="51"/>
  <c r="Y82" i="51"/>
  <c r="X82" i="51"/>
  <c r="W82" i="51"/>
  <c r="V82" i="51"/>
  <c r="U82" i="51"/>
  <c r="T82" i="51"/>
  <c r="S82" i="51"/>
  <c r="R82" i="51"/>
  <c r="Q82" i="51"/>
  <c r="P82" i="51"/>
  <c r="O82" i="51"/>
  <c r="N82" i="51"/>
  <c r="M82" i="51"/>
  <c r="L82" i="51"/>
  <c r="K82" i="51"/>
  <c r="J82" i="51"/>
  <c r="I82" i="51"/>
  <c r="H82" i="51"/>
  <c r="G82" i="51"/>
  <c r="F82" i="51"/>
  <c r="E82" i="51"/>
  <c r="AB81" i="51"/>
  <c r="AA81" i="51"/>
  <c r="Z81" i="51"/>
  <c r="Y81" i="51"/>
  <c r="X81" i="51"/>
  <c r="W81" i="51"/>
  <c r="V81" i="51"/>
  <c r="U81" i="51"/>
  <c r="T81" i="51"/>
  <c r="S81" i="51"/>
  <c r="R81" i="51"/>
  <c r="Q81" i="51"/>
  <c r="P81" i="51"/>
  <c r="O81" i="51"/>
  <c r="N81" i="51"/>
  <c r="M81" i="51"/>
  <c r="L81" i="51"/>
  <c r="K81" i="51"/>
  <c r="J81" i="51"/>
  <c r="I81" i="51"/>
  <c r="H81" i="51"/>
  <c r="G81" i="51"/>
  <c r="F81" i="51"/>
  <c r="E81" i="51"/>
  <c r="AB80" i="51"/>
  <c r="AA80" i="51"/>
  <c r="Z80" i="51"/>
  <c r="Y80" i="51"/>
  <c r="X80" i="51"/>
  <c r="W80" i="51"/>
  <c r="V80" i="51"/>
  <c r="U80" i="51"/>
  <c r="T80" i="51"/>
  <c r="S80" i="51"/>
  <c r="R80" i="51"/>
  <c r="Q80" i="51"/>
  <c r="P80" i="51"/>
  <c r="O80" i="51"/>
  <c r="N80" i="51"/>
  <c r="M80" i="51"/>
  <c r="L80" i="51"/>
  <c r="K80" i="51"/>
  <c r="J80" i="51"/>
  <c r="I80" i="51"/>
  <c r="H80" i="51"/>
  <c r="G80" i="51"/>
  <c r="F80" i="51"/>
  <c r="E80" i="51"/>
  <c r="AB78" i="51"/>
  <c r="AA78" i="51"/>
  <c r="Z78" i="51"/>
  <c r="Y78" i="51"/>
  <c r="X78" i="51"/>
  <c r="W78" i="51"/>
  <c r="V78" i="51"/>
  <c r="U78" i="51"/>
  <c r="T78" i="51"/>
  <c r="S78" i="51"/>
  <c r="R78" i="51"/>
  <c r="Q78" i="51"/>
  <c r="P78" i="51"/>
  <c r="O78" i="51"/>
  <c r="N78" i="51"/>
  <c r="M78" i="51"/>
  <c r="L78" i="51"/>
  <c r="K78" i="51"/>
  <c r="J78" i="51"/>
  <c r="I78" i="51"/>
  <c r="H78" i="51"/>
  <c r="G78" i="51"/>
  <c r="F78" i="51"/>
  <c r="E78" i="51"/>
  <c r="AB77" i="51"/>
  <c r="AA77" i="51"/>
  <c r="Z77" i="51"/>
  <c r="Y77" i="51"/>
  <c r="X77" i="51"/>
  <c r="W77" i="51"/>
  <c r="V77" i="51"/>
  <c r="U77" i="51"/>
  <c r="T77" i="51"/>
  <c r="S77" i="51"/>
  <c r="R77" i="51"/>
  <c r="Q77" i="51"/>
  <c r="P77" i="51"/>
  <c r="O77" i="51"/>
  <c r="N77" i="51"/>
  <c r="M77" i="51"/>
  <c r="L77" i="51"/>
  <c r="K77" i="51"/>
  <c r="J77" i="51"/>
  <c r="I77" i="51"/>
  <c r="H77" i="51"/>
  <c r="G77" i="51"/>
  <c r="F77" i="51"/>
  <c r="E77" i="51"/>
  <c r="AB76" i="51"/>
  <c r="AA76" i="51"/>
  <c r="Z76" i="51"/>
  <c r="Y76" i="51"/>
  <c r="X76" i="51"/>
  <c r="W76" i="51"/>
  <c r="V76" i="51"/>
  <c r="U76" i="51"/>
  <c r="T76" i="51"/>
  <c r="S76" i="51"/>
  <c r="R76" i="51"/>
  <c r="Q76" i="51"/>
  <c r="P76" i="51"/>
  <c r="O76" i="51"/>
  <c r="N76" i="51"/>
  <c r="M76" i="51"/>
  <c r="L76" i="51"/>
  <c r="K76" i="51"/>
  <c r="J76" i="51"/>
  <c r="I76" i="51"/>
  <c r="H76" i="51"/>
  <c r="G76" i="51"/>
  <c r="F76" i="51"/>
  <c r="E76" i="51"/>
  <c r="AB74" i="51"/>
  <c r="AA74" i="51"/>
  <c r="Z74" i="51"/>
  <c r="Y74" i="51"/>
  <c r="X74" i="51"/>
  <c r="W74" i="51"/>
  <c r="V74" i="51"/>
  <c r="U74" i="51"/>
  <c r="T74" i="51"/>
  <c r="S74" i="51"/>
  <c r="R74" i="51"/>
  <c r="Q74" i="51"/>
  <c r="P74" i="51"/>
  <c r="O74" i="51"/>
  <c r="N74" i="51"/>
  <c r="M74" i="51"/>
  <c r="L74" i="51"/>
  <c r="K74" i="51"/>
  <c r="J74" i="51"/>
  <c r="I74" i="51"/>
  <c r="H74" i="51"/>
  <c r="G74" i="51"/>
  <c r="F74" i="51"/>
  <c r="E74" i="51"/>
  <c r="AB73" i="51"/>
  <c r="AA73" i="51"/>
  <c r="Z73" i="51"/>
  <c r="Y73" i="51"/>
  <c r="X73" i="51"/>
  <c r="W73" i="51"/>
  <c r="V73" i="51"/>
  <c r="U73" i="51"/>
  <c r="T73" i="51"/>
  <c r="S73" i="51"/>
  <c r="R73" i="51"/>
  <c r="Q73" i="51"/>
  <c r="P73" i="51"/>
  <c r="O73" i="51"/>
  <c r="N73" i="51"/>
  <c r="M73" i="51"/>
  <c r="L73" i="51"/>
  <c r="K73" i="51"/>
  <c r="J73" i="51"/>
  <c r="I73" i="51"/>
  <c r="H73" i="51"/>
  <c r="G73" i="51"/>
  <c r="F73" i="51"/>
  <c r="E73" i="51"/>
  <c r="AB72" i="51"/>
  <c r="AA72" i="51"/>
  <c r="Z72" i="51"/>
  <c r="Y72" i="51"/>
  <c r="X72" i="51"/>
  <c r="W72" i="51"/>
  <c r="V72" i="51"/>
  <c r="U72" i="51"/>
  <c r="T72" i="51"/>
  <c r="S72" i="51"/>
  <c r="R72" i="51"/>
  <c r="Q72" i="51"/>
  <c r="P72" i="51"/>
  <c r="O72" i="51"/>
  <c r="N72" i="51"/>
  <c r="M72" i="51"/>
  <c r="L72" i="51"/>
  <c r="K72" i="51"/>
  <c r="J72" i="51"/>
  <c r="I72" i="51"/>
  <c r="H72" i="51"/>
  <c r="G72" i="51"/>
  <c r="F72" i="51"/>
  <c r="E72" i="51"/>
  <c r="AB70" i="51"/>
  <c r="AA70" i="51"/>
  <c r="Z70" i="51"/>
  <c r="Y70" i="51"/>
  <c r="X70" i="51"/>
  <c r="W70" i="51"/>
  <c r="V70" i="51"/>
  <c r="U70" i="51"/>
  <c r="T70" i="51"/>
  <c r="S70" i="51"/>
  <c r="R70" i="51"/>
  <c r="Q70" i="51"/>
  <c r="P70" i="51"/>
  <c r="O70" i="51"/>
  <c r="N70" i="51"/>
  <c r="M70" i="51"/>
  <c r="L70" i="51"/>
  <c r="K70" i="51"/>
  <c r="J70" i="51"/>
  <c r="I70" i="51"/>
  <c r="H70" i="51"/>
  <c r="G70" i="51"/>
  <c r="F70" i="51"/>
  <c r="E70" i="51"/>
  <c r="AB69" i="51"/>
  <c r="AA69" i="51"/>
  <c r="Z69" i="51"/>
  <c r="Y69" i="51"/>
  <c r="X69" i="51"/>
  <c r="W69" i="51"/>
  <c r="V69" i="51"/>
  <c r="U69" i="51"/>
  <c r="T69" i="51"/>
  <c r="S69" i="51"/>
  <c r="R69" i="51"/>
  <c r="Q69" i="51"/>
  <c r="P69" i="51"/>
  <c r="O69" i="51"/>
  <c r="N69" i="51"/>
  <c r="M69" i="51"/>
  <c r="L69" i="51"/>
  <c r="K69" i="51"/>
  <c r="J69" i="51"/>
  <c r="I69" i="51"/>
  <c r="H69" i="51"/>
  <c r="G69" i="51"/>
  <c r="F69" i="51"/>
  <c r="E69" i="51"/>
  <c r="AB68" i="51"/>
  <c r="AA68" i="51"/>
  <c r="Z68" i="51"/>
  <c r="Y68" i="51"/>
  <c r="X68" i="51"/>
  <c r="W68" i="51"/>
  <c r="V68" i="51"/>
  <c r="U68" i="51"/>
  <c r="T68" i="51"/>
  <c r="S68" i="51"/>
  <c r="R68" i="51"/>
  <c r="Q68" i="51"/>
  <c r="P68" i="51"/>
  <c r="O68" i="51"/>
  <c r="N68" i="51"/>
  <c r="M68" i="51"/>
  <c r="L68" i="51"/>
  <c r="K68" i="51"/>
  <c r="J68" i="51"/>
  <c r="I68" i="51"/>
  <c r="H68" i="51"/>
  <c r="G68" i="51"/>
  <c r="F68" i="51"/>
  <c r="E68" i="51"/>
  <c r="AB66" i="51"/>
  <c r="AA66" i="51"/>
  <c r="Z66" i="51"/>
  <c r="Y66" i="51"/>
  <c r="X66" i="51"/>
  <c r="W66" i="51"/>
  <c r="V66" i="51"/>
  <c r="U66" i="51"/>
  <c r="T66" i="51"/>
  <c r="S66" i="51"/>
  <c r="R66" i="51"/>
  <c r="Q66" i="51"/>
  <c r="P66" i="51"/>
  <c r="O66" i="51"/>
  <c r="N66" i="51"/>
  <c r="M66" i="51"/>
  <c r="L66" i="51"/>
  <c r="K66" i="51"/>
  <c r="J66" i="51"/>
  <c r="I66" i="51"/>
  <c r="H66" i="51"/>
  <c r="G66" i="51"/>
  <c r="F66" i="51"/>
  <c r="E66" i="51"/>
  <c r="AB65" i="51"/>
  <c r="AA65" i="51"/>
  <c r="Z65" i="51"/>
  <c r="Y65" i="51"/>
  <c r="X65" i="51"/>
  <c r="W65" i="51"/>
  <c r="V65" i="51"/>
  <c r="U65" i="51"/>
  <c r="T65" i="51"/>
  <c r="S65" i="51"/>
  <c r="R65" i="51"/>
  <c r="Q65" i="51"/>
  <c r="P65" i="51"/>
  <c r="O65" i="51"/>
  <c r="N65" i="51"/>
  <c r="M65" i="51"/>
  <c r="L65" i="51"/>
  <c r="K65" i="51"/>
  <c r="J65" i="51"/>
  <c r="I65" i="51"/>
  <c r="H65" i="51"/>
  <c r="G65" i="51"/>
  <c r="F65" i="51"/>
  <c r="E65" i="51"/>
  <c r="AB64" i="51"/>
  <c r="AA64" i="51"/>
  <c r="Z64" i="51"/>
  <c r="Y64" i="51"/>
  <c r="X64" i="51"/>
  <c r="W64" i="51"/>
  <c r="V64" i="51"/>
  <c r="U64" i="51"/>
  <c r="T64" i="51"/>
  <c r="S64" i="51"/>
  <c r="R64" i="51"/>
  <c r="Q64" i="51"/>
  <c r="P64" i="51"/>
  <c r="O64" i="51"/>
  <c r="N64" i="51"/>
  <c r="M64" i="51"/>
  <c r="L64" i="51"/>
  <c r="K64" i="51"/>
  <c r="J64" i="51"/>
  <c r="I64" i="51"/>
  <c r="H64" i="51"/>
  <c r="G64" i="51"/>
  <c r="F64" i="51"/>
  <c r="E64" i="51"/>
  <c r="D3" i="51" l="1"/>
  <c r="D3" i="49"/>
  <c r="D3" i="47"/>
  <c r="D3" i="45"/>
  <c r="D3" i="18"/>
  <c r="D6" i="51"/>
  <c r="A55" i="51"/>
  <c r="A108" i="51" s="1"/>
  <c r="A51" i="51"/>
  <c r="A104" i="51" s="1"/>
  <c r="A47" i="51"/>
  <c r="A100" i="51" s="1"/>
  <c r="A43" i="51"/>
  <c r="A96" i="51" s="1"/>
  <c r="A39" i="51"/>
  <c r="A92" i="51" s="1"/>
  <c r="A35" i="51"/>
  <c r="A88" i="51" s="1"/>
  <c r="A31" i="51"/>
  <c r="A27" i="51"/>
  <c r="A80" i="51" s="1"/>
  <c r="A23" i="51"/>
  <c r="A19" i="51"/>
  <c r="A72" i="51" s="1"/>
  <c r="A15" i="51"/>
  <c r="A11" i="51"/>
  <c r="D57" i="51"/>
  <c r="D110" i="51" s="1"/>
  <c r="D56" i="51"/>
  <c r="D55" i="51"/>
  <c r="D53" i="51"/>
  <c r="D106" i="51" s="1"/>
  <c r="D52" i="51"/>
  <c r="D105" i="51" s="1"/>
  <c r="D51" i="51"/>
  <c r="D49" i="51"/>
  <c r="D48" i="51"/>
  <c r="D47" i="51"/>
  <c r="D100" i="51" s="1"/>
  <c r="D45" i="51"/>
  <c r="D98" i="51" s="1"/>
  <c r="D44" i="51"/>
  <c r="D43" i="51"/>
  <c r="D96" i="51" s="1"/>
  <c r="D41" i="51"/>
  <c r="D40" i="51"/>
  <c r="D93" i="51" s="1"/>
  <c r="D39" i="51"/>
  <c r="D37" i="51"/>
  <c r="D36" i="51"/>
  <c r="D35" i="51"/>
  <c r="D88" i="51" s="1"/>
  <c r="D33" i="51"/>
  <c r="D86" i="51" s="1"/>
  <c r="D32" i="51"/>
  <c r="D85" i="51" s="1"/>
  <c r="D31" i="51"/>
  <c r="D84" i="51" s="1"/>
  <c r="A84" i="51"/>
  <c r="D29" i="51"/>
  <c r="D28" i="51"/>
  <c r="D27" i="51"/>
  <c r="D25" i="51"/>
  <c r="D78" i="51" s="1"/>
  <c r="D24" i="51"/>
  <c r="D77" i="51" s="1"/>
  <c r="D23" i="51"/>
  <c r="A76" i="51"/>
  <c r="D21" i="51"/>
  <c r="D20" i="51"/>
  <c r="D73" i="51" s="1"/>
  <c r="D19" i="51"/>
  <c r="D72" i="51" s="1"/>
  <c r="AF17" i="51"/>
  <c r="AF21" i="51" s="1"/>
  <c r="AF25" i="51" s="1"/>
  <c r="AF29" i="51" s="1"/>
  <c r="AF33" i="51" s="1"/>
  <c r="AF37" i="51" s="1"/>
  <c r="AF41" i="51" s="1"/>
  <c r="AF45" i="51" s="1"/>
  <c r="AF49" i="51" s="1"/>
  <c r="AF53" i="51" s="1"/>
  <c r="AF57" i="51" s="1"/>
  <c r="D17" i="51"/>
  <c r="D70" i="51" s="1"/>
  <c r="AF16" i="51"/>
  <c r="AF20" i="51" s="1"/>
  <c r="AF24" i="51" s="1"/>
  <c r="AF28" i="51" s="1"/>
  <c r="AF32" i="51" s="1"/>
  <c r="AF36" i="51" s="1"/>
  <c r="AF40" i="51" s="1"/>
  <c r="AF44" i="51" s="1"/>
  <c r="AF48" i="51" s="1"/>
  <c r="AF52" i="51" s="1"/>
  <c r="AF56" i="51" s="1"/>
  <c r="D16" i="51"/>
  <c r="D69" i="51" s="1"/>
  <c r="AG15" i="51"/>
  <c r="AG16" i="51" s="1"/>
  <c r="AG17" i="51" s="1"/>
  <c r="AF15" i="51"/>
  <c r="AF19" i="51" s="1"/>
  <c r="AF23" i="51" s="1"/>
  <c r="AF27" i="51" s="1"/>
  <c r="AF31" i="51" s="1"/>
  <c r="AF35" i="51" s="1"/>
  <c r="AF39" i="51" s="1"/>
  <c r="AF43" i="51" s="1"/>
  <c r="AF47" i="51" s="1"/>
  <c r="AF51" i="51" s="1"/>
  <c r="AF55" i="51" s="1"/>
  <c r="D15" i="51"/>
  <c r="D68" i="51" s="1"/>
  <c r="A68" i="51"/>
  <c r="AG13" i="51"/>
  <c r="D13" i="51"/>
  <c r="D66" i="51" s="1"/>
  <c r="AG12" i="51"/>
  <c r="D12" i="51"/>
  <c r="D65" i="51" s="1"/>
  <c r="D11" i="51"/>
  <c r="D64" i="51" s="1"/>
  <c r="A64" i="51"/>
  <c r="A63" i="51"/>
  <c r="D34" i="51" l="1"/>
  <c r="D38" i="51"/>
  <c r="D22" i="51"/>
  <c r="AG19" i="51"/>
  <c r="D71" i="51"/>
  <c r="D74" i="51"/>
  <c r="D75" i="51" s="1"/>
  <c r="D80" i="51"/>
  <c r="D18" i="51"/>
  <c r="D81" i="51"/>
  <c r="D89" i="51"/>
  <c r="A10" i="51"/>
  <c r="D109" i="51"/>
  <c r="D82" i="51"/>
  <c r="D14" i="51"/>
  <c r="D67" i="51"/>
  <c r="D76" i="51"/>
  <c r="D26" i="51"/>
  <c r="D30" i="51"/>
  <c r="D87" i="51"/>
  <c r="D94" i="51"/>
  <c r="D46" i="51"/>
  <c r="D58" i="51"/>
  <c r="D108" i="51"/>
  <c r="D90" i="51"/>
  <c r="D54" i="51"/>
  <c r="D104" i="51"/>
  <c r="D102" i="51"/>
  <c r="D42" i="51"/>
  <c r="D92" i="51"/>
  <c r="D50" i="51"/>
  <c r="D97" i="51"/>
  <c r="D101" i="51"/>
  <c r="D91" i="51" l="1"/>
  <c r="D83" i="51"/>
  <c r="D99" i="51"/>
  <c r="AG23" i="51"/>
  <c r="AG20" i="51"/>
  <c r="AG21" i="51" s="1"/>
  <c r="D107" i="51"/>
  <c r="D95" i="51"/>
  <c r="D111" i="51"/>
  <c r="D103" i="51"/>
  <c r="D79" i="51"/>
  <c r="AG24" i="51" l="1"/>
  <c r="AG25" i="51" s="1"/>
  <c r="AG27" i="51"/>
  <c r="AG31" i="51" l="1"/>
  <c r="AG28" i="51"/>
  <c r="AG29" i="51" s="1"/>
  <c r="AG32" i="51" l="1"/>
  <c r="AG33" i="51" s="1"/>
  <c r="AG35" i="51"/>
  <c r="AG39" i="51" l="1"/>
  <c r="AG36" i="51"/>
  <c r="AG37" i="51" s="1"/>
  <c r="AG40" i="51" l="1"/>
  <c r="AG41" i="51" s="1"/>
  <c r="AG43" i="51"/>
  <c r="AG47" i="51" l="1"/>
  <c r="AG44" i="51"/>
  <c r="AG45" i="51" s="1"/>
  <c r="AG51" i="51" l="1"/>
  <c r="AG48" i="51"/>
  <c r="AG49" i="51" s="1"/>
  <c r="AG52" i="51" l="1"/>
  <c r="AG53" i="51" s="1"/>
  <c r="AG55" i="51"/>
  <c r="AG56" i="51" s="1"/>
  <c r="AG57" i="51" s="1"/>
  <c r="E21" i="50" l="1"/>
  <c r="B35" i="51" s="1"/>
  <c r="E20" i="50"/>
  <c r="B31" i="51" s="1"/>
  <c r="E19" i="50"/>
  <c r="B27" i="51" s="1"/>
  <c r="E18" i="50"/>
  <c r="B23" i="51" s="1"/>
  <c r="E17" i="50"/>
  <c r="B19" i="51" s="1"/>
  <c r="E16" i="50"/>
  <c r="B15" i="51" s="1"/>
  <c r="E15" i="50"/>
  <c r="B11" i="51" s="1"/>
  <c r="E26" i="50"/>
  <c r="B55" i="51" s="1"/>
  <c r="E25" i="50"/>
  <c r="B51" i="51" s="1"/>
  <c r="E24" i="50"/>
  <c r="B47" i="51" s="1"/>
  <c r="E23" i="50"/>
  <c r="B43" i="51" s="1"/>
  <c r="E22" i="50"/>
  <c r="B39" i="51" s="1"/>
  <c r="AB110" i="49"/>
  <c r="AA110" i="49"/>
  <c r="Z110" i="49"/>
  <c r="Y110" i="49"/>
  <c r="X110" i="49"/>
  <c r="W110" i="49"/>
  <c r="V110" i="49"/>
  <c r="R110" i="49"/>
  <c r="Q110" i="49"/>
  <c r="P110" i="49"/>
  <c r="O110" i="49"/>
  <c r="N110" i="49"/>
  <c r="M110" i="49"/>
  <c r="L110" i="49"/>
  <c r="K110" i="49"/>
  <c r="J110" i="49"/>
  <c r="F110" i="49"/>
  <c r="E110" i="49"/>
  <c r="AB109" i="49"/>
  <c r="AA109" i="49"/>
  <c r="Z109" i="49"/>
  <c r="Y109" i="49"/>
  <c r="X109" i="49"/>
  <c r="W109" i="49"/>
  <c r="R109" i="49"/>
  <c r="Q109" i="49"/>
  <c r="P109" i="49"/>
  <c r="O109" i="49"/>
  <c r="N109" i="49"/>
  <c r="M109" i="49"/>
  <c r="L109" i="49"/>
  <c r="K109" i="49"/>
  <c r="F109" i="49"/>
  <c r="E109" i="49"/>
  <c r="AB108" i="49"/>
  <c r="AA108" i="49"/>
  <c r="Z108" i="49"/>
  <c r="Y108" i="49"/>
  <c r="X108" i="49"/>
  <c r="W108" i="49"/>
  <c r="R108" i="49"/>
  <c r="Q108" i="49"/>
  <c r="P108" i="49"/>
  <c r="O108" i="49"/>
  <c r="N108" i="49"/>
  <c r="M108" i="49"/>
  <c r="L108" i="49"/>
  <c r="K108" i="49"/>
  <c r="J108" i="49"/>
  <c r="E108" i="49"/>
  <c r="AB106" i="49"/>
  <c r="AA106" i="49"/>
  <c r="Z106" i="49"/>
  <c r="Y106" i="49"/>
  <c r="X106" i="49"/>
  <c r="W106" i="49"/>
  <c r="R106" i="49"/>
  <c r="Q106" i="49"/>
  <c r="P106" i="49"/>
  <c r="O106" i="49"/>
  <c r="N106" i="49"/>
  <c r="M106" i="49"/>
  <c r="L106" i="49"/>
  <c r="K106" i="49"/>
  <c r="J106" i="49"/>
  <c r="E106" i="49"/>
  <c r="AB105" i="49"/>
  <c r="AA105" i="49"/>
  <c r="Z105" i="49"/>
  <c r="Y105" i="49"/>
  <c r="X105" i="49"/>
  <c r="W105" i="49"/>
  <c r="Q105" i="49"/>
  <c r="P105" i="49"/>
  <c r="O105" i="49"/>
  <c r="N105" i="49"/>
  <c r="M105" i="49"/>
  <c r="L105" i="49"/>
  <c r="K105" i="49"/>
  <c r="J105" i="49"/>
  <c r="F105" i="49"/>
  <c r="E105" i="49"/>
  <c r="AB104" i="49"/>
  <c r="AA104" i="49"/>
  <c r="Z104" i="49"/>
  <c r="Y104" i="49"/>
  <c r="X104" i="49"/>
  <c r="W104" i="49"/>
  <c r="Q104" i="49"/>
  <c r="P104" i="49"/>
  <c r="O104" i="49"/>
  <c r="N104" i="49"/>
  <c r="M104" i="49"/>
  <c r="L104" i="49"/>
  <c r="K104" i="49"/>
  <c r="E104" i="49"/>
  <c r="AB102" i="49"/>
  <c r="AA102" i="49"/>
  <c r="Z102" i="49"/>
  <c r="Y102" i="49"/>
  <c r="X102" i="49"/>
  <c r="W102" i="49"/>
  <c r="V102" i="49"/>
  <c r="R102" i="49"/>
  <c r="Q102" i="49"/>
  <c r="P102" i="49"/>
  <c r="O102" i="49"/>
  <c r="N102" i="49"/>
  <c r="M102" i="49"/>
  <c r="L102" i="49"/>
  <c r="K102" i="49"/>
  <c r="E102" i="49"/>
  <c r="AB101" i="49"/>
  <c r="AA101" i="49"/>
  <c r="Z101" i="49"/>
  <c r="Y101" i="49"/>
  <c r="X101" i="49"/>
  <c r="W101" i="49"/>
  <c r="Q101" i="49"/>
  <c r="P101" i="49"/>
  <c r="O101" i="49"/>
  <c r="N101" i="49"/>
  <c r="M101" i="49"/>
  <c r="L101" i="49"/>
  <c r="K101" i="49"/>
  <c r="F101" i="49"/>
  <c r="E101" i="49"/>
  <c r="AB100" i="49"/>
  <c r="AA100" i="49"/>
  <c r="Z100" i="49"/>
  <c r="Y100" i="49"/>
  <c r="X100" i="49"/>
  <c r="W100" i="49"/>
  <c r="Q100" i="49"/>
  <c r="P100" i="49"/>
  <c r="O100" i="49"/>
  <c r="N100" i="49"/>
  <c r="M100" i="49"/>
  <c r="L100" i="49"/>
  <c r="J100" i="49"/>
  <c r="F100" i="49"/>
  <c r="E100" i="49"/>
  <c r="AB98" i="49"/>
  <c r="AA98" i="49"/>
  <c r="Z98" i="49"/>
  <c r="Y98" i="49"/>
  <c r="X98" i="49"/>
  <c r="W98" i="49"/>
  <c r="R98" i="49"/>
  <c r="Q98" i="49"/>
  <c r="P98" i="49"/>
  <c r="O98" i="49"/>
  <c r="N98" i="49"/>
  <c r="M98" i="49"/>
  <c r="L98" i="49"/>
  <c r="K98" i="49"/>
  <c r="F98" i="49"/>
  <c r="E98" i="49"/>
  <c r="AB97" i="49"/>
  <c r="AA97" i="49"/>
  <c r="Z97" i="49"/>
  <c r="Y97" i="49"/>
  <c r="X97" i="49"/>
  <c r="W97" i="49"/>
  <c r="V97" i="49"/>
  <c r="R97" i="49"/>
  <c r="Q97" i="49"/>
  <c r="P97" i="49"/>
  <c r="O97" i="49"/>
  <c r="N97" i="49"/>
  <c r="M97" i="49"/>
  <c r="L97" i="49"/>
  <c r="K97" i="49"/>
  <c r="F97" i="49"/>
  <c r="E97" i="49"/>
  <c r="AB96" i="49"/>
  <c r="AA96" i="49"/>
  <c r="Z96" i="49"/>
  <c r="Y96" i="49"/>
  <c r="X96" i="49"/>
  <c r="W96" i="49"/>
  <c r="R96" i="49"/>
  <c r="Q96" i="49"/>
  <c r="P96" i="49"/>
  <c r="O96" i="49"/>
  <c r="N96" i="49"/>
  <c r="M96" i="49"/>
  <c r="L96" i="49"/>
  <c r="K96" i="49"/>
  <c r="E96" i="49"/>
  <c r="AA94" i="49"/>
  <c r="Z94" i="49"/>
  <c r="Y94" i="49"/>
  <c r="X94" i="49"/>
  <c r="W94" i="49"/>
  <c r="V94" i="49"/>
  <c r="Q94" i="49"/>
  <c r="O94" i="49"/>
  <c r="N94" i="49"/>
  <c r="M94" i="49"/>
  <c r="L94" i="49"/>
  <c r="K94" i="49"/>
  <c r="F94" i="49"/>
  <c r="E94" i="49"/>
  <c r="AA93" i="49"/>
  <c r="Z93" i="49"/>
  <c r="Y93" i="49"/>
  <c r="R93" i="49"/>
  <c r="Q93" i="49"/>
  <c r="O93" i="49"/>
  <c r="N93" i="49"/>
  <c r="M93" i="49"/>
  <c r="L93" i="49"/>
  <c r="K93" i="49"/>
  <c r="E93" i="49"/>
  <c r="AA92" i="49"/>
  <c r="Z92" i="49"/>
  <c r="Y92" i="49"/>
  <c r="X92" i="49"/>
  <c r="W92" i="49"/>
  <c r="V92" i="49"/>
  <c r="Q92" i="49"/>
  <c r="N92" i="49"/>
  <c r="M92" i="49"/>
  <c r="K92" i="49"/>
  <c r="E92" i="49"/>
  <c r="AA90" i="49"/>
  <c r="Z90" i="49"/>
  <c r="Y90" i="49"/>
  <c r="X90" i="49"/>
  <c r="W90" i="49"/>
  <c r="R90" i="49"/>
  <c r="Q90" i="49"/>
  <c r="O90" i="49"/>
  <c r="N90" i="49"/>
  <c r="M90" i="49"/>
  <c r="L90" i="49"/>
  <c r="K90" i="49"/>
  <c r="J90" i="49"/>
  <c r="F90" i="49"/>
  <c r="E90" i="49"/>
  <c r="AA89" i="49"/>
  <c r="Z89" i="49"/>
  <c r="Y89" i="49"/>
  <c r="X89" i="49"/>
  <c r="W89" i="49"/>
  <c r="R89" i="49"/>
  <c r="Q89" i="49"/>
  <c r="O89" i="49"/>
  <c r="N89" i="49"/>
  <c r="M89" i="49"/>
  <c r="L89" i="49"/>
  <c r="F89" i="49"/>
  <c r="E89" i="49"/>
  <c r="AA88" i="49"/>
  <c r="Z88" i="49"/>
  <c r="Y88" i="49"/>
  <c r="X88" i="49"/>
  <c r="W88" i="49"/>
  <c r="O88" i="49"/>
  <c r="N88" i="49"/>
  <c r="M88" i="49"/>
  <c r="L88" i="49"/>
  <c r="K88" i="49"/>
  <c r="E88" i="49"/>
  <c r="AA86" i="49"/>
  <c r="Z86" i="49"/>
  <c r="Y86" i="49"/>
  <c r="W86" i="49"/>
  <c r="R86" i="49"/>
  <c r="Q86" i="49"/>
  <c r="O86" i="49"/>
  <c r="N86" i="49"/>
  <c r="M86" i="49"/>
  <c r="L86" i="49"/>
  <c r="K86" i="49"/>
  <c r="E86" i="49"/>
  <c r="AA85" i="49"/>
  <c r="Z85" i="49"/>
  <c r="Y85" i="49"/>
  <c r="X85" i="49"/>
  <c r="W85" i="49"/>
  <c r="Q85" i="49"/>
  <c r="O85" i="49"/>
  <c r="M85" i="49"/>
  <c r="L85" i="49"/>
  <c r="K85" i="49"/>
  <c r="F85" i="49"/>
  <c r="E85" i="49"/>
  <c r="AA84" i="49"/>
  <c r="Z84" i="49"/>
  <c r="Y84" i="49"/>
  <c r="X84" i="49"/>
  <c r="W84" i="49"/>
  <c r="R84" i="49"/>
  <c r="Q84" i="49"/>
  <c r="O84" i="49"/>
  <c r="N84" i="49"/>
  <c r="M84" i="49"/>
  <c r="L84" i="49"/>
  <c r="K84" i="49"/>
  <c r="J84" i="49"/>
  <c r="F84" i="49"/>
  <c r="E84" i="49"/>
  <c r="Y82" i="49"/>
  <c r="X82" i="49"/>
  <c r="W82" i="49"/>
  <c r="Q82" i="49"/>
  <c r="O82" i="49"/>
  <c r="N82" i="49"/>
  <c r="M82" i="49"/>
  <c r="E82" i="49"/>
  <c r="AA81" i="49"/>
  <c r="Z81" i="49"/>
  <c r="Y81" i="49"/>
  <c r="X81" i="49"/>
  <c r="W81" i="49"/>
  <c r="O81" i="49"/>
  <c r="N81" i="49"/>
  <c r="M81" i="49"/>
  <c r="L81" i="49"/>
  <c r="F81" i="49"/>
  <c r="E81" i="49"/>
  <c r="AA80" i="49"/>
  <c r="Y80" i="49"/>
  <c r="X80" i="49"/>
  <c r="Q80" i="49"/>
  <c r="O80" i="49"/>
  <c r="N80" i="49"/>
  <c r="L80" i="49"/>
  <c r="K80" i="49"/>
  <c r="F80" i="49"/>
  <c r="E80" i="49"/>
  <c r="AA78" i="49"/>
  <c r="X78" i="49"/>
  <c r="W78" i="49"/>
  <c r="Q78" i="49"/>
  <c r="O78" i="49"/>
  <c r="N78" i="49"/>
  <c r="M78" i="49"/>
  <c r="L78" i="49"/>
  <c r="K78" i="49"/>
  <c r="E78" i="49"/>
  <c r="AA77" i="49"/>
  <c r="Z77" i="49"/>
  <c r="Y77" i="49"/>
  <c r="X77" i="49"/>
  <c r="W77" i="49"/>
  <c r="Q77" i="49"/>
  <c r="N77" i="49"/>
  <c r="F77" i="49"/>
  <c r="E77" i="49"/>
  <c r="Z76" i="49"/>
  <c r="Y76" i="49"/>
  <c r="X76" i="49"/>
  <c r="F76" i="49"/>
  <c r="E76" i="49"/>
  <c r="Z74" i="49"/>
  <c r="Y74" i="49"/>
  <c r="X74" i="49"/>
  <c r="Q74" i="49"/>
  <c r="O74" i="49"/>
  <c r="N74" i="49"/>
  <c r="M74" i="49"/>
  <c r="J74" i="49"/>
  <c r="E74" i="49"/>
  <c r="Z73" i="49"/>
  <c r="Y73" i="49"/>
  <c r="X73" i="49"/>
  <c r="W73" i="49"/>
  <c r="R73" i="49"/>
  <c r="Q73" i="49"/>
  <c r="N73" i="49"/>
  <c r="E73" i="49"/>
  <c r="AA72" i="49"/>
  <c r="Z72" i="49"/>
  <c r="X72" i="49"/>
  <c r="R72" i="49"/>
  <c r="Q72" i="49"/>
  <c r="O72" i="49"/>
  <c r="M72" i="49"/>
  <c r="L72" i="49"/>
  <c r="K72" i="49"/>
  <c r="F72" i="49"/>
  <c r="E72" i="49"/>
  <c r="Z70" i="49"/>
  <c r="Q70" i="49"/>
  <c r="N70" i="49"/>
  <c r="M70" i="49"/>
  <c r="L70" i="49"/>
  <c r="K70" i="49"/>
  <c r="F70" i="49"/>
  <c r="E70" i="49"/>
  <c r="AA69" i="49"/>
  <c r="R69" i="49"/>
  <c r="O69" i="49"/>
  <c r="N69" i="49"/>
  <c r="M69" i="49"/>
  <c r="L69" i="49"/>
  <c r="K69" i="49"/>
  <c r="R68" i="49"/>
  <c r="Q68" i="49"/>
  <c r="N68" i="49"/>
  <c r="M68" i="49"/>
  <c r="L68" i="49"/>
  <c r="E68" i="49"/>
  <c r="Y66" i="49"/>
  <c r="X66" i="49"/>
  <c r="Q66" i="49"/>
  <c r="O66" i="49"/>
  <c r="N66" i="49"/>
  <c r="L66" i="49"/>
  <c r="F66" i="49"/>
  <c r="AA65" i="49"/>
  <c r="X65" i="49"/>
  <c r="R65" i="49"/>
  <c r="L65" i="49"/>
  <c r="E65" i="49"/>
  <c r="Y64" i="49"/>
  <c r="X64" i="49"/>
  <c r="W64" i="49"/>
  <c r="F64" i="49"/>
  <c r="AB110" i="47"/>
  <c r="AA110" i="47"/>
  <c r="Z110" i="47"/>
  <c r="Y110" i="47"/>
  <c r="X110" i="47"/>
  <c r="W110" i="47"/>
  <c r="V110" i="47"/>
  <c r="R110" i="47"/>
  <c r="Q110" i="47"/>
  <c r="P110" i="47"/>
  <c r="O110" i="47"/>
  <c r="N110" i="47"/>
  <c r="M110" i="47"/>
  <c r="L110" i="47"/>
  <c r="K110" i="47"/>
  <c r="F110" i="47"/>
  <c r="E110" i="47"/>
  <c r="AB109" i="47"/>
  <c r="AA109" i="47"/>
  <c r="Z109" i="47"/>
  <c r="Y109" i="47"/>
  <c r="X109" i="47"/>
  <c r="W109" i="47"/>
  <c r="V109" i="47"/>
  <c r="U109" i="47"/>
  <c r="R109" i="47"/>
  <c r="Q109" i="47"/>
  <c r="P109" i="47"/>
  <c r="O109" i="47"/>
  <c r="N109" i="47"/>
  <c r="M109" i="47"/>
  <c r="L109" i="47"/>
  <c r="K109" i="47"/>
  <c r="G109" i="47"/>
  <c r="F109" i="47"/>
  <c r="E109" i="47"/>
  <c r="AB108" i="47"/>
  <c r="AA108" i="47"/>
  <c r="Z108" i="47"/>
  <c r="Y108" i="47"/>
  <c r="X108" i="47"/>
  <c r="W108" i="47"/>
  <c r="V108" i="47"/>
  <c r="S108" i="47"/>
  <c r="R108" i="47"/>
  <c r="Q108" i="47"/>
  <c r="P108" i="47"/>
  <c r="O108" i="47"/>
  <c r="N108" i="47"/>
  <c r="M108" i="47"/>
  <c r="L108" i="47"/>
  <c r="K108" i="47"/>
  <c r="I108" i="47"/>
  <c r="F108" i="47"/>
  <c r="E108" i="47"/>
  <c r="AB106" i="47"/>
  <c r="AA106" i="47"/>
  <c r="Z106" i="47"/>
  <c r="Y106" i="47"/>
  <c r="X106" i="47"/>
  <c r="W106" i="47"/>
  <c r="R106" i="47"/>
  <c r="Q106" i="47"/>
  <c r="P106" i="47"/>
  <c r="O106" i="47"/>
  <c r="N106" i="47"/>
  <c r="M106" i="47"/>
  <c r="L106" i="47"/>
  <c r="K106" i="47"/>
  <c r="J106" i="47"/>
  <c r="I106" i="47"/>
  <c r="F106" i="47"/>
  <c r="E106" i="47"/>
  <c r="AB105" i="47"/>
  <c r="AA105" i="47"/>
  <c r="Z105" i="47"/>
  <c r="Y105" i="47"/>
  <c r="X105" i="47"/>
  <c r="W105" i="47"/>
  <c r="R105" i="47"/>
  <c r="Q105" i="47"/>
  <c r="P105" i="47"/>
  <c r="O105" i="47"/>
  <c r="N105" i="47"/>
  <c r="M105" i="47"/>
  <c r="L105" i="47"/>
  <c r="K105" i="47"/>
  <c r="J105" i="47"/>
  <c r="I105" i="47"/>
  <c r="F105" i="47"/>
  <c r="E105" i="47"/>
  <c r="AB104" i="47"/>
  <c r="AA104" i="47"/>
  <c r="Z104" i="47"/>
  <c r="Y104" i="47"/>
  <c r="X104" i="47"/>
  <c r="W104" i="47"/>
  <c r="S104" i="47"/>
  <c r="R104" i="47"/>
  <c r="Q104" i="47"/>
  <c r="P104" i="47"/>
  <c r="O104" i="47"/>
  <c r="N104" i="47"/>
  <c r="M104" i="47"/>
  <c r="L104" i="47"/>
  <c r="K104" i="47"/>
  <c r="J104" i="47"/>
  <c r="I104" i="47"/>
  <c r="G104" i="47"/>
  <c r="F104" i="47"/>
  <c r="E104" i="47"/>
  <c r="AB102" i="47"/>
  <c r="AA102" i="47"/>
  <c r="Z102" i="47"/>
  <c r="Y102" i="47"/>
  <c r="X102" i="47"/>
  <c r="W102" i="47"/>
  <c r="S102" i="47"/>
  <c r="R102" i="47"/>
  <c r="Q102" i="47"/>
  <c r="P102" i="47"/>
  <c r="O102" i="47"/>
  <c r="N102" i="47"/>
  <c r="M102" i="47"/>
  <c r="L102" i="47"/>
  <c r="K102" i="47"/>
  <c r="J102" i="47"/>
  <c r="I102" i="47"/>
  <c r="F102" i="47"/>
  <c r="E102" i="47"/>
  <c r="AB101" i="47"/>
  <c r="AA101" i="47"/>
  <c r="Z101" i="47"/>
  <c r="Y101" i="47"/>
  <c r="X101" i="47"/>
  <c r="W101" i="47"/>
  <c r="V101" i="47"/>
  <c r="R101" i="47"/>
  <c r="Q101" i="47"/>
  <c r="P101" i="47"/>
  <c r="O101" i="47"/>
  <c r="N101" i="47"/>
  <c r="M101" i="47"/>
  <c r="L101" i="47"/>
  <c r="K101" i="47"/>
  <c r="J101" i="47"/>
  <c r="I101" i="47"/>
  <c r="F101" i="47"/>
  <c r="E101" i="47"/>
  <c r="AB100" i="47"/>
  <c r="AA100" i="47"/>
  <c r="Z100" i="47"/>
  <c r="Y100" i="47"/>
  <c r="X100" i="47"/>
  <c r="W100" i="47"/>
  <c r="S100" i="47"/>
  <c r="R100" i="47"/>
  <c r="Q100" i="47"/>
  <c r="P100" i="47"/>
  <c r="O100" i="47"/>
  <c r="N100" i="47"/>
  <c r="M100" i="47"/>
  <c r="L100" i="47"/>
  <c r="K100" i="47"/>
  <c r="J100" i="47"/>
  <c r="I100" i="47"/>
  <c r="F100" i="47"/>
  <c r="E100" i="47"/>
  <c r="AB98" i="47"/>
  <c r="AA98" i="47"/>
  <c r="Z98" i="47"/>
  <c r="Y98" i="47"/>
  <c r="X98" i="47"/>
  <c r="W98" i="47"/>
  <c r="V98" i="47"/>
  <c r="R98" i="47"/>
  <c r="Q98" i="47"/>
  <c r="P98" i="47"/>
  <c r="O98" i="47"/>
  <c r="N98" i="47"/>
  <c r="M98" i="47"/>
  <c r="L98" i="47"/>
  <c r="K98" i="47"/>
  <c r="J98" i="47"/>
  <c r="I98" i="47"/>
  <c r="G98" i="47"/>
  <c r="F98" i="47"/>
  <c r="E98" i="47"/>
  <c r="AB97" i="47"/>
  <c r="AA97" i="47"/>
  <c r="Z97" i="47"/>
  <c r="Y97" i="47"/>
  <c r="X97" i="47"/>
  <c r="W97" i="47"/>
  <c r="V97" i="47"/>
  <c r="S97" i="47"/>
  <c r="R97" i="47"/>
  <c r="Q97" i="47"/>
  <c r="P97" i="47"/>
  <c r="O97" i="47"/>
  <c r="N97" i="47"/>
  <c r="M97" i="47"/>
  <c r="L97" i="47"/>
  <c r="K97" i="47"/>
  <c r="F97" i="47"/>
  <c r="E97" i="47"/>
  <c r="AB96" i="47"/>
  <c r="AA96" i="47"/>
  <c r="Z96" i="47"/>
  <c r="Y96" i="47"/>
  <c r="X96" i="47"/>
  <c r="W96" i="47"/>
  <c r="V96" i="47"/>
  <c r="U96" i="47"/>
  <c r="S96" i="47"/>
  <c r="R96" i="47"/>
  <c r="Q96" i="47"/>
  <c r="P96" i="47"/>
  <c r="O96" i="47"/>
  <c r="N96" i="47"/>
  <c r="M96" i="47"/>
  <c r="L96" i="47"/>
  <c r="K96" i="47"/>
  <c r="G96" i="47"/>
  <c r="F96" i="47"/>
  <c r="E96" i="47"/>
  <c r="AB94" i="47"/>
  <c r="AA94" i="47"/>
  <c r="Z94" i="47"/>
  <c r="Y94" i="47"/>
  <c r="X94" i="47"/>
  <c r="W94" i="47"/>
  <c r="R94" i="47"/>
  <c r="Q94" i="47"/>
  <c r="P94" i="47"/>
  <c r="O94" i="47"/>
  <c r="N94" i="47"/>
  <c r="M94" i="47"/>
  <c r="L94" i="47"/>
  <c r="K94" i="47"/>
  <c r="J94" i="47"/>
  <c r="F94" i="47"/>
  <c r="E94" i="47"/>
  <c r="AB93" i="47"/>
  <c r="AA93" i="47"/>
  <c r="Z93" i="47"/>
  <c r="Y93" i="47"/>
  <c r="X93" i="47"/>
  <c r="W93" i="47"/>
  <c r="V93" i="47"/>
  <c r="U93" i="47"/>
  <c r="R93" i="47"/>
  <c r="Q93" i="47"/>
  <c r="P93" i="47"/>
  <c r="O93" i="47"/>
  <c r="N93" i="47"/>
  <c r="M93" i="47"/>
  <c r="L93" i="47"/>
  <c r="K93" i="47"/>
  <c r="J93" i="47"/>
  <c r="G93" i="47"/>
  <c r="F93" i="47"/>
  <c r="E93" i="47"/>
  <c r="AB92" i="47"/>
  <c r="AA92" i="47"/>
  <c r="Z92" i="47"/>
  <c r="Y92" i="47"/>
  <c r="X92" i="47"/>
  <c r="W92" i="47"/>
  <c r="V92" i="47"/>
  <c r="U92" i="47"/>
  <c r="S92" i="47"/>
  <c r="R92" i="47"/>
  <c r="Q92" i="47"/>
  <c r="P92" i="47"/>
  <c r="O92" i="47"/>
  <c r="N92" i="47"/>
  <c r="M92" i="47"/>
  <c r="L92" i="47"/>
  <c r="K92" i="47"/>
  <c r="J92" i="47"/>
  <c r="G92" i="47"/>
  <c r="F92" i="47"/>
  <c r="E92" i="47"/>
  <c r="AB90" i="47"/>
  <c r="AA90" i="47"/>
  <c r="Z90" i="47"/>
  <c r="Y90" i="47"/>
  <c r="X90" i="47"/>
  <c r="W90" i="47"/>
  <c r="U90" i="47"/>
  <c r="R90" i="47"/>
  <c r="Q90" i="47"/>
  <c r="P90" i="47"/>
  <c r="O90" i="47"/>
  <c r="N90" i="47"/>
  <c r="M90" i="47"/>
  <c r="L90" i="47"/>
  <c r="K90" i="47"/>
  <c r="I90" i="47"/>
  <c r="F90" i="47"/>
  <c r="E90" i="47"/>
  <c r="AB89" i="47"/>
  <c r="AA89" i="47"/>
  <c r="Z89" i="47"/>
  <c r="Y89" i="47"/>
  <c r="X89" i="47"/>
  <c r="W89" i="47"/>
  <c r="U89" i="47"/>
  <c r="R89" i="47"/>
  <c r="Q89" i="47"/>
  <c r="P89" i="47"/>
  <c r="O89" i="47"/>
  <c r="N89" i="47"/>
  <c r="M89" i="47"/>
  <c r="L89" i="47"/>
  <c r="K89" i="47"/>
  <c r="I89" i="47"/>
  <c r="F89" i="47"/>
  <c r="E89" i="47"/>
  <c r="AB88" i="47"/>
  <c r="AA88" i="47"/>
  <c r="Z88" i="47"/>
  <c r="Y88" i="47"/>
  <c r="X88" i="47"/>
  <c r="W88" i="47"/>
  <c r="V88" i="47"/>
  <c r="U88" i="47"/>
  <c r="S88" i="47"/>
  <c r="R88" i="47"/>
  <c r="Q88" i="47"/>
  <c r="P88" i="47"/>
  <c r="O88" i="47"/>
  <c r="N88" i="47"/>
  <c r="M88" i="47"/>
  <c r="L88" i="47"/>
  <c r="K88" i="47"/>
  <c r="J88" i="47"/>
  <c r="I88" i="47"/>
  <c r="G88" i="47"/>
  <c r="F88" i="47"/>
  <c r="E88" i="47"/>
  <c r="AB86" i="47"/>
  <c r="AA86" i="47"/>
  <c r="Z86" i="47"/>
  <c r="Y86" i="47"/>
  <c r="X86" i="47"/>
  <c r="W86" i="47"/>
  <c r="V86" i="47"/>
  <c r="R86" i="47"/>
  <c r="Q86" i="47"/>
  <c r="P86" i="47"/>
  <c r="O86" i="47"/>
  <c r="N86" i="47"/>
  <c r="M86" i="47"/>
  <c r="L86" i="47"/>
  <c r="K86" i="47"/>
  <c r="J86" i="47"/>
  <c r="I86" i="47"/>
  <c r="G86" i="47"/>
  <c r="F86" i="47"/>
  <c r="E86" i="47"/>
  <c r="AB85" i="47"/>
  <c r="AA85" i="47"/>
  <c r="Z85" i="47"/>
  <c r="Y85" i="47"/>
  <c r="X85" i="47"/>
  <c r="W85" i="47"/>
  <c r="V85" i="47"/>
  <c r="U85" i="47"/>
  <c r="R85" i="47"/>
  <c r="Q85" i="47"/>
  <c r="P85" i="47"/>
  <c r="O85" i="47"/>
  <c r="N85" i="47"/>
  <c r="M85" i="47"/>
  <c r="L85" i="47"/>
  <c r="K85" i="47"/>
  <c r="J85" i="47"/>
  <c r="I85" i="47"/>
  <c r="F85" i="47"/>
  <c r="E85" i="47"/>
  <c r="AB84" i="47"/>
  <c r="AA84" i="47"/>
  <c r="Z84" i="47"/>
  <c r="Y84" i="47"/>
  <c r="X84" i="47"/>
  <c r="W84" i="47"/>
  <c r="V84" i="47"/>
  <c r="S84" i="47"/>
  <c r="R84" i="47"/>
  <c r="Q84" i="47"/>
  <c r="P84" i="47"/>
  <c r="O84" i="47"/>
  <c r="N84" i="47"/>
  <c r="M84" i="47"/>
  <c r="L84" i="47"/>
  <c r="K84" i="47"/>
  <c r="J84" i="47"/>
  <c r="I84" i="47"/>
  <c r="G84" i="47"/>
  <c r="F84" i="47"/>
  <c r="E84" i="47"/>
  <c r="AB82" i="47"/>
  <c r="AA82" i="47"/>
  <c r="Z82" i="47"/>
  <c r="Y82" i="47"/>
  <c r="X82" i="47"/>
  <c r="W82" i="47"/>
  <c r="V82" i="47"/>
  <c r="U82" i="47"/>
  <c r="R82" i="47"/>
  <c r="Q82" i="47"/>
  <c r="P82" i="47"/>
  <c r="O82" i="47"/>
  <c r="N82" i="47"/>
  <c r="M82" i="47"/>
  <c r="L82" i="47"/>
  <c r="K82" i="47"/>
  <c r="J82" i="47"/>
  <c r="I82" i="47"/>
  <c r="F82" i="47"/>
  <c r="E82" i="47"/>
  <c r="AB81" i="47"/>
  <c r="AA81" i="47"/>
  <c r="Z81" i="47"/>
  <c r="Y81" i="47"/>
  <c r="X81" i="47"/>
  <c r="W81" i="47"/>
  <c r="V81" i="47"/>
  <c r="S81" i="47"/>
  <c r="R81" i="47"/>
  <c r="Q81" i="47"/>
  <c r="P81" i="47"/>
  <c r="O81" i="47"/>
  <c r="N81" i="47"/>
  <c r="M81" i="47"/>
  <c r="L81" i="47"/>
  <c r="K81" i="47"/>
  <c r="J81" i="47"/>
  <c r="G81" i="47"/>
  <c r="F81" i="47"/>
  <c r="E81" i="47"/>
  <c r="AB80" i="47"/>
  <c r="AA80" i="47"/>
  <c r="Z80" i="47"/>
  <c r="Y80" i="47"/>
  <c r="X80" i="47"/>
  <c r="W80" i="47"/>
  <c r="V80" i="47"/>
  <c r="U80" i="47"/>
  <c r="S80" i="47"/>
  <c r="R80" i="47"/>
  <c r="Q80" i="47"/>
  <c r="P80" i="47"/>
  <c r="O80" i="47"/>
  <c r="N80" i="47"/>
  <c r="M80" i="47"/>
  <c r="L80" i="47"/>
  <c r="K80" i="47"/>
  <c r="J80" i="47"/>
  <c r="F80" i="47"/>
  <c r="E80" i="47"/>
  <c r="AB78" i="47"/>
  <c r="AA78" i="47"/>
  <c r="Z78" i="47"/>
  <c r="Y78" i="47"/>
  <c r="X78" i="47"/>
  <c r="W78" i="47"/>
  <c r="V78" i="47"/>
  <c r="U78" i="47"/>
  <c r="R78" i="47"/>
  <c r="Q78" i="47"/>
  <c r="P78" i="47"/>
  <c r="O78" i="47"/>
  <c r="N78" i="47"/>
  <c r="M78" i="47"/>
  <c r="L78" i="47"/>
  <c r="K78" i="47"/>
  <c r="J78" i="47"/>
  <c r="I78" i="47"/>
  <c r="F78" i="47"/>
  <c r="E78" i="47"/>
  <c r="AB77" i="47"/>
  <c r="AA77" i="47"/>
  <c r="Z77" i="47"/>
  <c r="Y77" i="47"/>
  <c r="X77" i="47"/>
  <c r="W77" i="47"/>
  <c r="V77" i="47"/>
  <c r="U77" i="47"/>
  <c r="S77" i="47"/>
  <c r="R77" i="47"/>
  <c r="Q77" i="47"/>
  <c r="P77" i="47"/>
  <c r="O77" i="47"/>
  <c r="N77" i="47"/>
  <c r="M77" i="47"/>
  <c r="L77" i="47"/>
  <c r="K77" i="47"/>
  <c r="J77" i="47"/>
  <c r="I77" i="47"/>
  <c r="G77" i="47"/>
  <c r="F77" i="47"/>
  <c r="E77" i="47"/>
  <c r="AB76" i="47"/>
  <c r="AA76" i="47"/>
  <c r="Z76" i="47"/>
  <c r="Y76" i="47"/>
  <c r="X76" i="47"/>
  <c r="W76" i="47"/>
  <c r="V76" i="47"/>
  <c r="U76" i="47"/>
  <c r="S76" i="47"/>
  <c r="R76" i="47"/>
  <c r="Q76" i="47"/>
  <c r="P76" i="47"/>
  <c r="O76" i="47"/>
  <c r="N76" i="47"/>
  <c r="M76" i="47"/>
  <c r="L76" i="47"/>
  <c r="K76" i="47"/>
  <c r="J76" i="47"/>
  <c r="F76" i="47"/>
  <c r="E76" i="47"/>
  <c r="AB74" i="47"/>
  <c r="AA74" i="47"/>
  <c r="Z74" i="47"/>
  <c r="Y74" i="47"/>
  <c r="X74" i="47"/>
  <c r="W74" i="47"/>
  <c r="V74" i="47"/>
  <c r="U74" i="47"/>
  <c r="S74" i="47"/>
  <c r="R74" i="47"/>
  <c r="Q74" i="47"/>
  <c r="P74" i="47"/>
  <c r="O74" i="47"/>
  <c r="N74" i="47"/>
  <c r="M74" i="47"/>
  <c r="L74" i="47"/>
  <c r="K74" i="47"/>
  <c r="J74" i="47"/>
  <c r="I74" i="47"/>
  <c r="G74" i="47"/>
  <c r="F74" i="47"/>
  <c r="E74" i="47"/>
  <c r="AB73" i="47"/>
  <c r="AA73" i="47"/>
  <c r="Z73" i="47"/>
  <c r="Y73" i="47"/>
  <c r="X73" i="47"/>
  <c r="W73" i="47"/>
  <c r="V73" i="47"/>
  <c r="U73" i="47"/>
  <c r="S73" i="47"/>
  <c r="R73" i="47"/>
  <c r="Q73" i="47"/>
  <c r="P73" i="47"/>
  <c r="O73" i="47"/>
  <c r="N73" i="47"/>
  <c r="M73" i="47"/>
  <c r="L73" i="47"/>
  <c r="K73" i="47"/>
  <c r="J73" i="47"/>
  <c r="I73" i="47"/>
  <c r="F73" i="47"/>
  <c r="E73" i="47"/>
  <c r="AB72" i="47"/>
  <c r="AA72" i="47"/>
  <c r="Z72" i="47"/>
  <c r="Y72" i="47"/>
  <c r="X72" i="47"/>
  <c r="W72" i="47"/>
  <c r="V72" i="47"/>
  <c r="U72" i="47"/>
  <c r="R72" i="47"/>
  <c r="Q72" i="47"/>
  <c r="P72" i="47"/>
  <c r="O72" i="47"/>
  <c r="N72" i="47"/>
  <c r="M72" i="47"/>
  <c r="L72" i="47"/>
  <c r="K72" i="47"/>
  <c r="J72" i="47"/>
  <c r="I72" i="47"/>
  <c r="G72" i="47"/>
  <c r="F72" i="47"/>
  <c r="E72" i="47"/>
  <c r="AB70" i="47"/>
  <c r="AA70" i="47"/>
  <c r="Z70" i="47"/>
  <c r="Y70" i="47"/>
  <c r="X70" i="47"/>
  <c r="W70" i="47"/>
  <c r="V70" i="47"/>
  <c r="U70" i="47"/>
  <c r="S70" i="47"/>
  <c r="R70" i="47"/>
  <c r="Q70" i="47"/>
  <c r="P70" i="47"/>
  <c r="O70" i="47"/>
  <c r="N70" i="47"/>
  <c r="M70" i="47"/>
  <c r="L70" i="47"/>
  <c r="K70" i="47"/>
  <c r="J70" i="47"/>
  <c r="I70" i="47"/>
  <c r="G70" i="47"/>
  <c r="F70" i="47"/>
  <c r="E70" i="47"/>
  <c r="AB69" i="47"/>
  <c r="AA69" i="47"/>
  <c r="Z69" i="47"/>
  <c r="Y69" i="47"/>
  <c r="X69" i="47"/>
  <c r="W69" i="47"/>
  <c r="V69" i="47"/>
  <c r="U69" i="47"/>
  <c r="S69" i="47"/>
  <c r="R69" i="47"/>
  <c r="Q69" i="47"/>
  <c r="P69" i="47"/>
  <c r="O69" i="47"/>
  <c r="N69" i="47"/>
  <c r="M69" i="47"/>
  <c r="L69" i="47"/>
  <c r="K69" i="47"/>
  <c r="J69" i="47"/>
  <c r="I69" i="47"/>
  <c r="G69" i="47"/>
  <c r="F69" i="47"/>
  <c r="E69" i="47"/>
  <c r="AB68" i="47"/>
  <c r="AA68" i="47"/>
  <c r="Z68" i="47"/>
  <c r="Y68" i="47"/>
  <c r="X68" i="47"/>
  <c r="W68" i="47"/>
  <c r="V68" i="47"/>
  <c r="U68" i="47"/>
  <c r="S68" i="47"/>
  <c r="R68" i="47"/>
  <c r="Q68" i="47"/>
  <c r="P68" i="47"/>
  <c r="O68" i="47"/>
  <c r="N68" i="47"/>
  <c r="M68" i="47"/>
  <c r="L68" i="47"/>
  <c r="K68" i="47"/>
  <c r="J68" i="47"/>
  <c r="F68" i="47"/>
  <c r="E68" i="47"/>
  <c r="AB66" i="47"/>
  <c r="AA66" i="47"/>
  <c r="Z66" i="47"/>
  <c r="Y66" i="47"/>
  <c r="X66" i="47"/>
  <c r="W66" i="47"/>
  <c r="V66" i="47"/>
  <c r="U66" i="47"/>
  <c r="S66" i="47"/>
  <c r="R66" i="47"/>
  <c r="Q66" i="47"/>
  <c r="P66" i="47"/>
  <c r="O66" i="47"/>
  <c r="N66" i="47"/>
  <c r="M66" i="47"/>
  <c r="L66" i="47"/>
  <c r="K66" i="47"/>
  <c r="J66" i="47"/>
  <c r="I66" i="47"/>
  <c r="G66" i="47"/>
  <c r="F66" i="47"/>
  <c r="E66" i="47"/>
  <c r="AB65" i="47"/>
  <c r="AA65" i="47"/>
  <c r="Z65" i="47"/>
  <c r="Y65" i="47"/>
  <c r="X65" i="47"/>
  <c r="W65" i="47"/>
  <c r="V65" i="47"/>
  <c r="U65" i="47"/>
  <c r="R65" i="47"/>
  <c r="Q65" i="47"/>
  <c r="P65" i="47"/>
  <c r="O65" i="47"/>
  <c r="N65" i="47"/>
  <c r="M65" i="47"/>
  <c r="L65" i="47"/>
  <c r="K65" i="47"/>
  <c r="J65" i="47"/>
  <c r="I65" i="47"/>
  <c r="G65" i="47"/>
  <c r="F65" i="47"/>
  <c r="E65" i="47"/>
  <c r="AB64" i="47"/>
  <c r="AA64" i="47"/>
  <c r="Z64" i="47"/>
  <c r="Y64" i="47"/>
  <c r="X64" i="47"/>
  <c r="W64" i="47"/>
  <c r="V64" i="47"/>
  <c r="U64" i="47"/>
  <c r="S64" i="47"/>
  <c r="R64" i="47"/>
  <c r="Q64" i="47"/>
  <c r="P64" i="47"/>
  <c r="O64" i="47"/>
  <c r="N64" i="47"/>
  <c r="M64" i="47"/>
  <c r="L64" i="47"/>
  <c r="K64" i="47"/>
  <c r="J64" i="47"/>
  <c r="I64" i="47"/>
  <c r="G64" i="47"/>
  <c r="F64" i="47"/>
  <c r="E64" i="47"/>
  <c r="T105" i="49"/>
  <c r="T104" i="49"/>
  <c r="H101" i="49"/>
  <c r="T100" i="49"/>
  <c r="T98" i="49"/>
  <c r="T94" i="49"/>
  <c r="H94" i="49"/>
  <c r="H93" i="49"/>
  <c r="O92" i="49"/>
  <c r="H89" i="49"/>
  <c r="H88" i="49"/>
  <c r="H84" i="49"/>
  <c r="H82" i="49"/>
  <c r="T78" i="49"/>
  <c r="H78" i="49"/>
  <c r="H77" i="49"/>
  <c r="H73" i="49"/>
  <c r="T72" i="49"/>
  <c r="T70" i="49"/>
  <c r="H66" i="49"/>
  <c r="T110" i="47"/>
  <c r="S110" i="47"/>
  <c r="H110" i="47"/>
  <c r="G110" i="47"/>
  <c r="T109" i="47"/>
  <c r="S109" i="47"/>
  <c r="H109" i="47"/>
  <c r="T108" i="47"/>
  <c r="H108" i="47"/>
  <c r="G108" i="47"/>
  <c r="T106" i="47"/>
  <c r="S106" i="47"/>
  <c r="T105" i="47"/>
  <c r="S105" i="47"/>
  <c r="H105" i="47"/>
  <c r="G105" i="47"/>
  <c r="T104" i="47"/>
  <c r="H104" i="47"/>
  <c r="T102" i="47"/>
  <c r="H102" i="47"/>
  <c r="G102" i="47"/>
  <c r="T101" i="47"/>
  <c r="S101" i="47"/>
  <c r="H101" i="47"/>
  <c r="G101" i="47"/>
  <c r="T100" i="47"/>
  <c r="H100" i="47"/>
  <c r="G100" i="47"/>
  <c r="T98" i="47"/>
  <c r="S98" i="47"/>
  <c r="T97" i="47"/>
  <c r="H97" i="47"/>
  <c r="G97" i="47"/>
  <c r="T96" i="47"/>
  <c r="H96" i="47"/>
  <c r="T94" i="47"/>
  <c r="S94" i="47"/>
  <c r="G94" i="47"/>
  <c r="T93" i="47"/>
  <c r="S93" i="47"/>
  <c r="H93" i="47"/>
  <c r="T92" i="47"/>
  <c r="H92" i="47"/>
  <c r="T90" i="47"/>
  <c r="S90" i="47"/>
  <c r="H90" i="47"/>
  <c r="T89" i="47"/>
  <c r="S89" i="47"/>
  <c r="H89" i="47"/>
  <c r="G89" i="47"/>
  <c r="T88" i="47"/>
  <c r="H88" i="47"/>
  <c r="T86" i="47"/>
  <c r="S86" i="47"/>
  <c r="H86" i="47"/>
  <c r="T85" i="47"/>
  <c r="S85" i="47"/>
  <c r="H85" i="47"/>
  <c r="G85" i="47"/>
  <c r="T84" i="47"/>
  <c r="H84" i="47"/>
  <c r="T82" i="47"/>
  <c r="S82" i="47"/>
  <c r="H82" i="47"/>
  <c r="T81" i="47"/>
  <c r="H81" i="47"/>
  <c r="T80" i="47"/>
  <c r="H80" i="47"/>
  <c r="G80" i="47"/>
  <c r="T78" i="47"/>
  <c r="S78" i="47"/>
  <c r="H78" i="47"/>
  <c r="G78" i="47"/>
  <c r="T77" i="47"/>
  <c r="H77" i="47"/>
  <c r="T76" i="47"/>
  <c r="H76" i="47"/>
  <c r="G76" i="47"/>
  <c r="H74" i="47"/>
  <c r="T72" i="47"/>
  <c r="H72" i="47"/>
  <c r="T70" i="47"/>
  <c r="H70" i="47"/>
  <c r="T69" i="47"/>
  <c r="H69" i="47"/>
  <c r="H68" i="47"/>
  <c r="T66" i="47"/>
  <c r="H66" i="47"/>
  <c r="T64" i="47"/>
  <c r="H64" i="47"/>
  <c r="U110" i="49"/>
  <c r="T110" i="49"/>
  <c r="I110" i="49"/>
  <c r="V109" i="49"/>
  <c r="U109" i="49"/>
  <c r="I109" i="49"/>
  <c r="H109" i="49"/>
  <c r="U108" i="49"/>
  <c r="T108" i="49"/>
  <c r="I108" i="49"/>
  <c r="F108" i="49"/>
  <c r="V106" i="49"/>
  <c r="U106" i="49"/>
  <c r="I106" i="49"/>
  <c r="F106" i="49"/>
  <c r="U105" i="49"/>
  <c r="R105" i="49"/>
  <c r="I105" i="49"/>
  <c r="V104" i="49"/>
  <c r="U104" i="49"/>
  <c r="R104" i="49"/>
  <c r="J104" i="49"/>
  <c r="I104" i="49"/>
  <c r="F104" i="49"/>
  <c r="U102" i="49"/>
  <c r="I102" i="49"/>
  <c r="F102" i="49"/>
  <c r="V101" i="49"/>
  <c r="U101" i="49"/>
  <c r="R101" i="49"/>
  <c r="J101" i="49"/>
  <c r="I101" i="49"/>
  <c r="V100" i="49"/>
  <c r="U100" i="49"/>
  <c r="R100" i="49"/>
  <c r="I100" i="49"/>
  <c r="U98" i="49"/>
  <c r="J98" i="49"/>
  <c r="I98" i="49"/>
  <c r="U97" i="49"/>
  <c r="J97" i="49"/>
  <c r="I97" i="49"/>
  <c r="U96" i="49"/>
  <c r="I96" i="49"/>
  <c r="F96" i="49"/>
  <c r="U94" i="49"/>
  <c r="J94" i="49"/>
  <c r="I94" i="49"/>
  <c r="U93" i="49"/>
  <c r="J93" i="49"/>
  <c r="I93" i="49"/>
  <c r="F93" i="49"/>
  <c r="U92" i="49"/>
  <c r="R92" i="49"/>
  <c r="I92" i="49"/>
  <c r="V90" i="49"/>
  <c r="I90" i="49"/>
  <c r="V89" i="49"/>
  <c r="U89" i="49"/>
  <c r="I89" i="49"/>
  <c r="V88" i="49"/>
  <c r="U88" i="49"/>
  <c r="R88" i="49"/>
  <c r="Q88" i="49"/>
  <c r="J88" i="49"/>
  <c r="I88" i="49"/>
  <c r="U86" i="49"/>
  <c r="V85" i="49"/>
  <c r="U85" i="49"/>
  <c r="R85" i="49"/>
  <c r="J85" i="49"/>
  <c r="I84" i="49"/>
  <c r="V82" i="49"/>
  <c r="U82" i="49"/>
  <c r="R82" i="49"/>
  <c r="I82" i="49"/>
  <c r="F82" i="49"/>
  <c r="U81" i="49"/>
  <c r="J81" i="49"/>
  <c r="I81" i="49"/>
  <c r="U80" i="49"/>
  <c r="I80" i="49"/>
  <c r="U78" i="49"/>
  <c r="R78" i="49"/>
  <c r="V77" i="49"/>
  <c r="U77" i="49"/>
  <c r="I77" i="49"/>
  <c r="V76" i="49"/>
  <c r="U76" i="49"/>
  <c r="R76" i="49"/>
  <c r="J76" i="49"/>
  <c r="I76" i="49"/>
  <c r="V74" i="49"/>
  <c r="J73" i="49"/>
  <c r="I73" i="49"/>
  <c r="F73" i="49"/>
  <c r="I72" i="49"/>
  <c r="I70" i="49"/>
  <c r="U69" i="49"/>
  <c r="J69" i="49"/>
  <c r="I69" i="49"/>
  <c r="F69" i="49"/>
  <c r="I68" i="49"/>
  <c r="I66" i="49"/>
  <c r="J65" i="49"/>
  <c r="I65" i="49"/>
  <c r="I64" i="49"/>
  <c r="U110" i="47"/>
  <c r="J110" i="47"/>
  <c r="I110" i="47"/>
  <c r="J109" i="47"/>
  <c r="I109" i="47"/>
  <c r="U108" i="47"/>
  <c r="J108" i="47"/>
  <c r="V106" i="47"/>
  <c r="U106" i="47"/>
  <c r="H106" i="47"/>
  <c r="G106" i="47"/>
  <c r="V105" i="47"/>
  <c r="U105" i="47"/>
  <c r="V104" i="47"/>
  <c r="U104" i="47"/>
  <c r="V102" i="47"/>
  <c r="U102" i="47"/>
  <c r="U101" i="47"/>
  <c r="V100" i="47"/>
  <c r="U100" i="47"/>
  <c r="U98" i="47"/>
  <c r="H98" i="47"/>
  <c r="U97" i="47"/>
  <c r="J97" i="47"/>
  <c r="I97" i="47"/>
  <c r="J96" i="47"/>
  <c r="I96" i="47"/>
  <c r="V94" i="47"/>
  <c r="U94" i="47"/>
  <c r="I94" i="47"/>
  <c r="H94" i="47"/>
  <c r="I93" i="47"/>
  <c r="I92" i="47"/>
  <c r="V90" i="47"/>
  <c r="J90" i="47"/>
  <c r="G90" i="47"/>
  <c r="V89" i="47"/>
  <c r="J89" i="47"/>
  <c r="U86" i="47"/>
  <c r="U84" i="47"/>
  <c r="G82" i="47"/>
  <c r="U81" i="47"/>
  <c r="I81" i="47"/>
  <c r="I80" i="47"/>
  <c r="I76" i="47"/>
  <c r="T74" i="47"/>
  <c r="T73" i="47"/>
  <c r="H73" i="47"/>
  <c r="G73" i="47"/>
  <c r="S72" i="47"/>
  <c r="T68" i="47"/>
  <c r="I68" i="47"/>
  <c r="G68" i="47"/>
  <c r="T65" i="47"/>
  <c r="S65" i="47"/>
  <c r="H65" i="47"/>
  <c r="F88" i="49" l="1"/>
  <c r="J66" i="49"/>
  <c r="J72" i="49"/>
  <c r="J80" i="49"/>
  <c r="J64" i="49"/>
  <c r="V69" i="49"/>
  <c r="M64" i="49"/>
  <c r="V65" i="49"/>
  <c r="V66" i="49"/>
  <c r="V68" i="49"/>
  <c r="Y69" i="49"/>
  <c r="X70" i="49"/>
  <c r="V72" i="49"/>
  <c r="U73" i="49"/>
  <c r="R74" i="49"/>
  <c r="M76" i="49"/>
  <c r="L77" i="49"/>
  <c r="I78" i="49"/>
  <c r="Y78" i="49"/>
  <c r="V80" i="49"/>
  <c r="Q81" i="49"/>
  <c r="K82" i="49"/>
  <c r="Z82" i="49"/>
  <c r="U84" i="49"/>
  <c r="F86" i="49"/>
  <c r="X86" i="49"/>
  <c r="J89" i="49"/>
  <c r="L92" i="49"/>
  <c r="W93" i="49"/>
  <c r="K100" i="49"/>
  <c r="V105" i="49"/>
  <c r="J109" i="49"/>
  <c r="T66" i="49"/>
  <c r="K64" i="49"/>
  <c r="K76" i="49"/>
  <c r="V86" i="49"/>
  <c r="J92" i="49"/>
  <c r="V96" i="49"/>
  <c r="L64" i="49"/>
  <c r="U65" i="49"/>
  <c r="U66" i="49"/>
  <c r="U68" i="49"/>
  <c r="W70" i="49"/>
  <c r="L76" i="49"/>
  <c r="J77" i="49"/>
  <c r="J82" i="49"/>
  <c r="V93" i="49"/>
  <c r="Q64" i="49"/>
  <c r="W65" i="49"/>
  <c r="W66" i="49"/>
  <c r="Y68" i="49"/>
  <c r="Z69" i="49"/>
  <c r="Y70" i="49"/>
  <c r="W72" i="49"/>
  <c r="V73" i="49"/>
  <c r="U74" i="49"/>
  <c r="N76" i="49"/>
  <c r="M77" i="49"/>
  <c r="J78" i="49"/>
  <c r="Z78" i="49"/>
  <c r="W80" i="49"/>
  <c r="R81" i="49"/>
  <c r="L82" i="49"/>
  <c r="AA82" i="49"/>
  <c r="V84" i="49"/>
  <c r="N85" i="49"/>
  <c r="I86" i="49"/>
  <c r="K89" i="49"/>
  <c r="U90" i="49"/>
  <c r="X93" i="49"/>
  <c r="J96" i="49"/>
  <c r="V98" i="49"/>
  <c r="J102" i="49"/>
  <c r="V108" i="49"/>
  <c r="O68" i="49"/>
  <c r="V64" i="49"/>
  <c r="C27" i="20"/>
  <c r="E64" i="49"/>
  <c r="Z64" i="49"/>
  <c r="E66" i="49"/>
  <c r="Z68" i="49"/>
  <c r="W69" i="49"/>
  <c r="V70" i="49"/>
  <c r="N72" i="49"/>
  <c r="L73" i="49"/>
  <c r="K74" i="49"/>
  <c r="AA74" i="49"/>
  <c r="W76" i="49"/>
  <c r="Z80" i="49"/>
  <c r="V81" i="49"/>
  <c r="J86" i="49"/>
  <c r="AA64" i="49"/>
  <c r="Z66" i="49"/>
  <c r="AA68" i="49"/>
  <c r="L74" i="49"/>
  <c r="N64" i="49"/>
  <c r="M65" i="49"/>
  <c r="M66" i="49"/>
  <c r="J68" i="49"/>
  <c r="E69" i="49"/>
  <c r="X69" i="49"/>
  <c r="U70" i="49"/>
  <c r="AA73" i="49"/>
  <c r="W74" i="49"/>
  <c r="F78" i="49"/>
  <c r="R80" i="49"/>
  <c r="K81" i="49"/>
  <c r="K68" i="49"/>
  <c r="K73" i="49"/>
  <c r="R64" i="49"/>
  <c r="N65" i="49"/>
  <c r="K66" i="49"/>
  <c r="AA66" i="49"/>
  <c r="X68" i="49"/>
  <c r="Q69" i="49"/>
  <c r="J70" i="49"/>
  <c r="AA70" i="49"/>
  <c r="U72" i="49"/>
  <c r="M73" i="49"/>
  <c r="I74" i="49"/>
  <c r="Q76" i="49"/>
  <c r="K77" i="49"/>
  <c r="V78" i="49"/>
  <c r="M80" i="49"/>
  <c r="O73" i="49"/>
  <c r="Q65" i="49"/>
  <c r="AB70" i="49"/>
  <c r="F65" i="49"/>
  <c r="Y65" i="49"/>
  <c r="R66" i="49"/>
  <c r="O70" i="49"/>
  <c r="Y72" i="49"/>
  <c r="O76" i="49"/>
  <c r="AB94" i="49"/>
  <c r="P94" i="49"/>
  <c r="P88" i="49"/>
  <c r="AB84" i="49"/>
  <c r="P74" i="49"/>
  <c r="P81" i="49"/>
  <c r="AB77" i="49"/>
  <c r="O65" i="49"/>
  <c r="O77" i="49"/>
  <c r="P64" i="49"/>
  <c r="P77" i="49"/>
  <c r="AB90" i="49"/>
  <c r="AB80" i="49"/>
  <c r="AB66" i="49"/>
  <c r="AB73" i="49"/>
  <c r="P84" i="49"/>
  <c r="U64" i="49"/>
  <c r="K65" i="49"/>
  <c r="Z65" i="49"/>
  <c r="P66" i="49"/>
  <c r="F68" i="49"/>
  <c r="W68" i="49"/>
  <c r="AB69" i="49"/>
  <c r="R70" i="49"/>
  <c r="P73" i="49"/>
  <c r="F74" i="49"/>
  <c r="AA76" i="49"/>
  <c r="R77" i="49"/>
  <c r="I85" i="49"/>
  <c r="AB86" i="49"/>
  <c r="P90" i="49"/>
  <c r="F92" i="49"/>
  <c r="AB93" i="49"/>
  <c r="R94" i="49"/>
  <c r="O64" i="49"/>
  <c r="P70" i="49"/>
  <c r="AB76" i="49"/>
  <c r="P80" i="49"/>
  <c r="P93" i="49"/>
  <c r="AB89" i="49"/>
  <c r="P65" i="49"/>
  <c r="AB78" i="49"/>
  <c r="P82" i="49"/>
  <c r="AB85" i="49"/>
  <c r="P89" i="49"/>
  <c r="AB65" i="49"/>
  <c r="P69" i="49"/>
  <c r="P86" i="49"/>
  <c r="AB68" i="49"/>
  <c r="P72" i="49"/>
  <c r="AB92" i="49"/>
  <c r="AB72" i="49"/>
  <c r="P76" i="49"/>
  <c r="AB74" i="49"/>
  <c r="P78" i="49"/>
  <c r="AB81" i="49"/>
  <c r="P85" i="49"/>
  <c r="AB82" i="49"/>
  <c r="AB64" i="49"/>
  <c r="P68" i="49"/>
  <c r="AB88" i="49"/>
  <c r="P92" i="49"/>
  <c r="O67" i="51"/>
  <c r="AA67" i="51"/>
  <c r="O71" i="51"/>
  <c r="AA71" i="51"/>
  <c r="O75" i="51"/>
  <c r="AA75" i="51"/>
  <c r="O79" i="51"/>
  <c r="AA79" i="51"/>
  <c r="O83" i="51"/>
  <c r="AA83" i="51"/>
  <c r="O87" i="51"/>
  <c r="AA87" i="51"/>
  <c r="O91" i="51"/>
  <c r="AA91" i="51"/>
  <c r="O95" i="51"/>
  <c r="AA95" i="51"/>
  <c r="O99" i="51"/>
  <c r="AA99" i="51"/>
  <c r="O103" i="51"/>
  <c r="AA103" i="51"/>
  <c r="O107" i="51"/>
  <c r="AA107" i="51"/>
  <c r="O111" i="51"/>
  <c r="AA111" i="51"/>
  <c r="P67" i="51"/>
  <c r="AB67" i="51"/>
  <c r="P71" i="51"/>
  <c r="AB71" i="51"/>
  <c r="P75" i="51"/>
  <c r="AB75" i="51"/>
  <c r="P79" i="51"/>
  <c r="AB79" i="51"/>
  <c r="P83" i="51"/>
  <c r="AB83" i="51"/>
  <c r="P87" i="51"/>
  <c r="AB87" i="51"/>
  <c r="P91" i="51"/>
  <c r="AB91" i="51"/>
  <c r="P95" i="51"/>
  <c r="AB95" i="51"/>
  <c r="P99" i="51"/>
  <c r="AB99" i="51"/>
  <c r="P103" i="51"/>
  <c r="AB103" i="51"/>
  <c r="P107" i="51"/>
  <c r="AB107" i="51"/>
  <c r="P111" i="51"/>
  <c r="AB111" i="51"/>
  <c r="E67" i="51"/>
  <c r="Q67" i="51"/>
  <c r="E71" i="51"/>
  <c r="Q71" i="51"/>
  <c r="E75" i="51"/>
  <c r="Q75" i="51"/>
  <c r="E79" i="51"/>
  <c r="Q79" i="51"/>
  <c r="E83" i="51"/>
  <c r="Q83" i="51"/>
  <c r="E87" i="51"/>
  <c r="Q87" i="51"/>
  <c r="E91" i="51"/>
  <c r="Q91" i="51"/>
  <c r="E95" i="51"/>
  <c r="Q95" i="51"/>
  <c r="E99" i="51"/>
  <c r="Q99" i="51"/>
  <c r="E103" i="51"/>
  <c r="Q103" i="51"/>
  <c r="E107" i="51"/>
  <c r="Q107" i="51"/>
  <c r="E111" i="51"/>
  <c r="Q111" i="51"/>
  <c r="F67" i="51"/>
  <c r="R67" i="51"/>
  <c r="F71" i="51"/>
  <c r="R71" i="51"/>
  <c r="F75" i="51"/>
  <c r="R75" i="51"/>
  <c r="F79" i="51"/>
  <c r="R79" i="51"/>
  <c r="F83" i="51"/>
  <c r="R83" i="51"/>
  <c r="F87" i="51"/>
  <c r="R87" i="51"/>
  <c r="F91" i="51"/>
  <c r="R91" i="51"/>
  <c r="F95" i="51"/>
  <c r="R95" i="51"/>
  <c r="F99" i="51"/>
  <c r="R99" i="51"/>
  <c r="F103" i="51"/>
  <c r="R103" i="51"/>
  <c r="F107" i="51"/>
  <c r="R107" i="51"/>
  <c r="F111" i="51"/>
  <c r="R111" i="51"/>
  <c r="G64" i="49"/>
  <c r="S64" i="49"/>
  <c r="G65" i="49"/>
  <c r="S65" i="49"/>
  <c r="G66" i="49"/>
  <c r="S66" i="49"/>
  <c r="G68" i="49"/>
  <c r="S68" i="49"/>
  <c r="G69" i="49"/>
  <c r="S69" i="49"/>
  <c r="G70" i="49"/>
  <c r="S70" i="49"/>
  <c r="G72" i="49"/>
  <c r="S72" i="49"/>
  <c r="G73" i="49"/>
  <c r="S73" i="49"/>
  <c r="G74" i="49"/>
  <c r="S74" i="49"/>
  <c r="G76" i="49"/>
  <c r="S76" i="49"/>
  <c r="G77" i="49"/>
  <c r="S77" i="49"/>
  <c r="G78" i="49"/>
  <c r="S78" i="49"/>
  <c r="G80" i="49"/>
  <c r="S80" i="49"/>
  <c r="G81" i="49"/>
  <c r="S81" i="49"/>
  <c r="G82" i="49"/>
  <c r="S82" i="49"/>
  <c r="G84" i="49"/>
  <c r="S84" i="49"/>
  <c r="G85" i="49"/>
  <c r="S85" i="49"/>
  <c r="G86" i="49"/>
  <c r="S86" i="49"/>
  <c r="G88" i="49"/>
  <c r="S88" i="49"/>
  <c r="G89" i="49"/>
  <c r="S89" i="49"/>
  <c r="G90" i="49"/>
  <c r="S90" i="49"/>
  <c r="G92" i="49"/>
  <c r="S92" i="49"/>
  <c r="G93" i="49"/>
  <c r="S93" i="49"/>
  <c r="G94" i="49"/>
  <c r="S94" i="49"/>
  <c r="G96" i="49"/>
  <c r="S96" i="49"/>
  <c r="G97" i="49"/>
  <c r="S97" i="49"/>
  <c r="G98" i="49"/>
  <c r="S98" i="49"/>
  <c r="G100" i="49"/>
  <c r="S100" i="49"/>
  <c r="G101" i="49"/>
  <c r="S101" i="49"/>
  <c r="G102" i="49"/>
  <c r="S102" i="49"/>
  <c r="G104" i="49"/>
  <c r="S104" i="49"/>
  <c r="G105" i="49"/>
  <c r="S105" i="49"/>
  <c r="G106" i="49"/>
  <c r="S106" i="49"/>
  <c r="G108" i="49"/>
  <c r="S108" i="49"/>
  <c r="G109" i="49"/>
  <c r="S109" i="49"/>
  <c r="G110" i="49"/>
  <c r="S110" i="49"/>
  <c r="H64" i="49"/>
  <c r="T64" i="49"/>
  <c r="H65" i="49"/>
  <c r="T65" i="49"/>
  <c r="H68" i="49"/>
  <c r="T68" i="49"/>
  <c r="H69" i="49"/>
  <c r="T69" i="49"/>
  <c r="H70" i="49"/>
  <c r="H72" i="49"/>
  <c r="T73" i="49"/>
  <c r="H74" i="49"/>
  <c r="T74" i="49"/>
  <c r="H76" i="49"/>
  <c r="T76" i="49"/>
  <c r="T77" i="49"/>
  <c r="H80" i="49"/>
  <c r="T80" i="49"/>
  <c r="H81" i="49"/>
  <c r="T81" i="49"/>
  <c r="T82" i="49"/>
  <c r="T84" i="49"/>
  <c r="H85" i="49"/>
  <c r="T85" i="49"/>
  <c r="H86" i="49"/>
  <c r="T86" i="49"/>
  <c r="T88" i="49"/>
  <c r="T89" i="49"/>
  <c r="H90" i="49"/>
  <c r="T90" i="49"/>
  <c r="H92" i="49"/>
  <c r="T92" i="49"/>
  <c r="T93" i="49"/>
  <c r="AC93" i="51"/>
  <c r="H96" i="49"/>
  <c r="T96" i="49"/>
  <c r="H97" i="49"/>
  <c r="T97" i="49"/>
  <c r="H98" i="49"/>
  <c r="H100" i="49"/>
  <c r="T101" i="49"/>
  <c r="H102" i="49"/>
  <c r="T102" i="49"/>
  <c r="H104" i="49"/>
  <c r="H105" i="49"/>
  <c r="H106" i="49"/>
  <c r="T106" i="49"/>
  <c r="H108" i="49"/>
  <c r="T109" i="49"/>
  <c r="H110" i="49"/>
  <c r="I67" i="51"/>
  <c r="U67" i="51"/>
  <c r="I71" i="51"/>
  <c r="U71" i="51"/>
  <c r="I75" i="51"/>
  <c r="U75" i="51"/>
  <c r="I79" i="51"/>
  <c r="U79" i="51"/>
  <c r="I83" i="51"/>
  <c r="U83" i="51"/>
  <c r="I87" i="51"/>
  <c r="U87" i="51"/>
  <c r="I91" i="51"/>
  <c r="U91" i="51"/>
  <c r="I95" i="51"/>
  <c r="U95" i="51"/>
  <c r="I99" i="51"/>
  <c r="U99" i="51"/>
  <c r="I103" i="51"/>
  <c r="U103" i="51"/>
  <c r="I107" i="51"/>
  <c r="U107" i="51"/>
  <c r="I111" i="51"/>
  <c r="U111" i="51"/>
  <c r="J67" i="51"/>
  <c r="V67" i="51"/>
  <c r="J71" i="51"/>
  <c r="V71" i="51"/>
  <c r="J75" i="51"/>
  <c r="V75" i="51"/>
  <c r="J79" i="51"/>
  <c r="V79" i="51"/>
  <c r="J83" i="51"/>
  <c r="V83" i="51"/>
  <c r="J87" i="51"/>
  <c r="V87" i="51"/>
  <c r="J91" i="51"/>
  <c r="V91" i="51"/>
  <c r="J95" i="51"/>
  <c r="V95" i="51"/>
  <c r="J99" i="51"/>
  <c r="V99" i="51"/>
  <c r="J103" i="51"/>
  <c r="V103" i="51"/>
  <c r="J107" i="51"/>
  <c r="V107" i="51"/>
  <c r="J111" i="51"/>
  <c r="V111" i="51"/>
  <c r="K67" i="51"/>
  <c r="W67" i="51"/>
  <c r="K71" i="51"/>
  <c r="W71" i="51"/>
  <c r="K75" i="51"/>
  <c r="W75" i="51"/>
  <c r="K79" i="51"/>
  <c r="W79" i="51"/>
  <c r="K83" i="51"/>
  <c r="W83" i="51"/>
  <c r="K87" i="51"/>
  <c r="W87" i="51"/>
  <c r="K91" i="51"/>
  <c r="W91" i="51"/>
  <c r="K95" i="51"/>
  <c r="W95" i="51"/>
  <c r="K99" i="51"/>
  <c r="W99" i="51"/>
  <c r="K103" i="51"/>
  <c r="W103" i="51"/>
  <c r="K107" i="51"/>
  <c r="W107" i="51"/>
  <c r="K111" i="51"/>
  <c r="W111" i="51"/>
  <c r="L67" i="51"/>
  <c r="X67" i="51"/>
  <c r="L71" i="51"/>
  <c r="X71" i="51"/>
  <c r="L75" i="51"/>
  <c r="X75" i="51"/>
  <c r="L79" i="51"/>
  <c r="X79" i="51"/>
  <c r="L83" i="51"/>
  <c r="X83" i="51"/>
  <c r="L87" i="51"/>
  <c r="X87" i="51"/>
  <c r="L91" i="51"/>
  <c r="X91" i="51"/>
  <c r="L95" i="51"/>
  <c r="X95" i="51"/>
  <c r="L99" i="51"/>
  <c r="X99" i="51"/>
  <c r="L103" i="51"/>
  <c r="X103" i="51"/>
  <c r="L107" i="51"/>
  <c r="X107" i="51"/>
  <c r="L111" i="51"/>
  <c r="X111" i="51"/>
  <c r="M67" i="51"/>
  <c r="Y67" i="51"/>
  <c r="M71" i="51"/>
  <c r="Y71" i="51"/>
  <c r="M75" i="51"/>
  <c r="Y75" i="51"/>
  <c r="M79" i="51"/>
  <c r="Y79" i="51"/>
  <c r="M83" i="51"/>
  <c r="Y83" i="51"/>
  <c r="M87" i="51"/>
  <c r="Y87" i="51"/>
  <c r="M91" i="51"/>
  <c r="Y91" i="51"/>
  <c r="M95" i="51"/>
  <c r="Y95" i="51"/>
  <c r="M99" i="51"/>
  <c r="Y99" i="51"/>
  <c r="M103" i="51"/>
  <c r="Y103" i="51"/>
  <c r="M107" i="51"/>
  <c r="Y107" i="51"/>
  <c r="M111" i="51"/>
  <c r="Y111" i="51"/>
  <c r="N67" i="51"/>
  <c r="Z67" i="51"/>
  <c r="N71" i="51"/>
  <c r="Z71" i="51"/>
  <c r="N75" i="51"/>
  <c r="Z75" i="51"/>
  <c r="N79" i="51"/>
  <c r="Z79" i="51"/>
  <c r="N83" i="51"/>
  <c r="Z83" i="51"/>
  <c r="N87" i="51"/>
  <c r="Z87" i="51"/>
  <c r="N91" i="51"/>
  <c r="Z91" i="51"/>
  <c r="N95" i="51"/>
  <c r="Z95" i="51"/>
  <c r="N99" i="51"/>
  <c r="Z99" i="51"/>
  <c r="N103" i="51"/>
  <c r="Z103" i="51"/>
  <c r="N107" i="51"/>
  <c r="Z107" i="51"/>
  <c r="N111" i="51"/>
  <c r="Z111" i="51"/>
  <c r="E27" i="50"/>
  <c r="C27" i="50"/>
  <c r="D57" i="49"/>
  <c r="D56" i="49"/>
  <c r="D55" i="49"/>
  <c r="D53" i="49"/>
  <c r="D52" i="49"/>
  <c r="D54" i="49" s="1"/>
  <c r="D51" i="49"/>
  <c r="D49" i="49"/>
  <c r="D102" i="49" s="1"/>
  <c r="D48" i="49"/>
  <c r="D101" i="49" s="1"/>
  <c r="D47" i="49"/>
  <c r="D45" i="49"/>
  <c r="D44" i="49"/>
  <c r="D97" i="49" s="1"/>
  <c r="D43" i="49"/>
  <c r="D96" i="49" s="1"/>
  <c r="D41" i="49"/>
  <c r="D40" i="49"/>
  <c r="D39" i="49"/>
  <c r="D37" i="49"/>
  <c r="D36" i="49"/>
  <c r="D89" i="49" s="1"/>
  <c r="D35" i="49"/>
  <c r="D33" i="49"/>
  <c r="D86" i="49" s="1"/>
  <c r="D32" i="49"/>
  <c r="D31" i="49"/>
  <c r="D29" i="49"/>
  <c r="D28" i="49"/>
  <c r="D81" i="49" s="1"/>
  <c r="D27" i="49"/>
  <c r="D80" i="49" s="1"/>
  <c r="D25" i="49"/>
  <c r="D78" i="49" s="1"/>
  <c r="D24" i="49"/>
  <c r="D77" i="49" s="1"/>
  <c r="D23" i="49"/>
  <c r="D21" i="49"/>
  <c r="D74" i="49" s="1"/>
  <c r="D20" i="49"/>
  <c r="D19" i="49"/>
  <c r="D17" i="49"/>
  <c r="D16" i="49"/>
  <c r="D69" i="49" s="1"/>
  <c r="D15" i="49"/>
  <c r="D13" i="49"/>
  <c r="D12" i="49"/>
  <c r="D65" i="49" s="1"/>
  <c r="D11" i="49"/>
  <c r="D14" i="49" s="1"/>
  <c r="D6" i="49"/>
  <c r="A63" i="49" s="1"/>
  <c r="A55" i="49"/>
  <c r="A108" i="49" s="1"/>
  <c r="A51" i="49"/>
  <c r="A104" i="49" s="1"/>
  <c r="A47" i="49"/>
  <c r="A100" i="49" s="1"/>
  <c r="A39" i="49"/>
  <c r="A92" i="49" s="1"/>
  <c r="A43" i="49"/>
  <c r="A35" i="49"/>
  <c r="A31" i="49"/>
  <c r="A27" i="49"/>
  <c r="A80" i="49" s="1"/>
  <c r="A23" i="49"/>
  <c r="A19" i="49"/>
  <c r="A15" i="49"/>
  <c r="A68" i="49" s="1"/>
  <c r="A11" i="49"/>
  <c r="A64" i="49" s="1"/>
  <c r="D3" i="17"/>
  <c r="D106" i="49"/>
  <c r="A96" i="49"/>
  <c r="A88" i="49"/>
  <c r="A84" i="49"/>
  <c r="AG23" i="49"/>
  <c r="AG27" i="49" s="1"/>
  <c r="A76" i="49"/>
  <c r="A72" i="49"/>
  <c r="AF17" i="49"/>
  <c r="AF21" i="49" s="1"/>
  <c r="AF25" i="49" s="1"/>
  <c r="AF29" i="49" s="1"/>
  <c r="AF33" i="49" s="1"/>
  <c r="AF37" i="49" s="1"/>
  <c r="AF41" i="49" s="1"/>
  <c r="AF45" i="49" s="1"/>
  <c r="AF49" i="49" s="1"/>
  <c r="AF53" i="49" s="1"/>
  <c r="AF57" i="49" s="1"/>
  <c r="AF16" i="49"/>
  <c r="AF20" i="49" s="1"/>
  <c r="AF24" i="49" s="1"/>
  <c r="AF28" i="49" s="1"/>
  <c r="AF32" i="49" s="1"/>
  <c r="AF36" i="49" s="1"/>
  <c r="AF40" i="49" s="1"/>
  <c r="AF44" i="49" s="1"/>
  <c r="AF48" i="49" s="1"/>
  <c r="AF52" i="49" s="1"/>
  <c r="AF56" i="49" s="1"/>
  <c r="AG15" i="49"/>
  <c r="AG19" i="49" s="1"/>
  <c r="AG20" i="49" s="1"/>
  <c r="AG21" i="49" s="1"/>
  <c r="AF15" i="49"/>
  <c r="AF19" i="49" s="1"/>
  <c r="AF23" i="49" s="1"/>
  <c r="AF27" i="49" s="1"/>
  <c r="AF31" i="49" s="1"/>
  <c r="AF35" i="49" s="1"/>
  <c r="AF39" i="49" s="1"/>
  <c r="AF43" i="49" s="1"/>
  <c r="AF47" i="49" s="1"/>
  <c r="AF51" i="49" s="1"/>
  <c r="AF55" i="49" s="1"/>
  <c r="AG12" i="49"/>
  <c r="AG13" i="49" s="1"/>
  <c r="D105" i="49" l="1"/>
  <c r="D58" i="49"/>
  <c r="D38" i="49"/>
  <c r="D18" i="49"/>
  <c r="AC101" i="51"/>
  <c r="AC90" i="51"/>
  <c r="AC66" i="51"/>
  <c r="AC109" i="51"/>
  <c r="AC76" i="51"/>
  <c r="H87" i="51"/>
  <c r="T75" i="51"/>
  <c r="AC74" i="51"/>
  <c r="AC69" i="51"/>
  <c r="AC100" i="51"/>
  <c r="AC96" i="51"/>
  <c r="AC88" i="51"/>
  <c r="AC84" i="51"/>
  <c r="AC80" i="51"/>
  <c r="AC72" i="51"/>
  <c r="AC68" i="51"/>
  <c r="T111" i="51"/>
  <c r="AC102" i="51"/>
  <c r="H91" i="51"/>
  <c r="AC105" i="51"/>
  <c r="AC97" i="51"/>
  <c r="AC89" i="51"/>
  <c r="H83" i="51"/>
  <c r="AC106" i="51"/>
  <c r="T95" i="51"/>
  <c r="AC92" i="51"/>
  <c r="H107" i="51"/>
  <c r="T79" i="51"/>
  <c r="H71" i="51"/>
  <c r="H111" i="51"/>
  <c r="H75" i="51"/>
  <c r="H79" i="51"/>
  <c r="AC110" i="51"/>
  <c r="T83" i="51"/>
  <c r="T91" i="51"/>
  <c r="T87" i="51"/>
  <c r="AC70" i="51"/>
  <c r="AC78" i="51"/>
  <c r="AC65" i="51"/>
  <c r="H95" i="51"/>
  <c r="AC82" i="51"/>
  <c r="T99" i="51"/>
  <c r="T67" i="51"/>
  <c r="S111" i="51"/>
  <c r="S107" i="51"/>
  <c r="S103" i="51"/>
  <c r="S99" i="51"/>
  <c r="S95" i="51"/>
  <c r="S91" i="51"/>
  <c r="S87" i="51"/>
  <c r="S83" i="51"/>
  <c r="S79" i="51"/>
  <c r="S75" i="51"/>
  <c r="S71" i="51"/>
  <c r="S67" i="51"/>
  <c r="AC86" i="51"/>
  <c r="AC73" i="51"/>
  <c r="AC104" i="51"/>
  <c r="AC77" i="51"/>
  <c r="T103" i="51"/>
  <c r="H99" i="51"/>
  <c r="T71" i="51"/>
  <c r="H67" i="51"/>
  <c r="G111" i="51"/>
  <c r="G107" i="51"/>
  <c r="G103" i="51"/>
  <c r="G99" i="51"/>
  <c r="G95" i="51"/>
  <c r="G91" i="51"/>
  <c r="G87" i="51"/>
  <c r="G83" i="51"/>
  <c r="G79" i="51"/>
  <c r="G75" i="51"/>
  <c r="G71" i="51"/>
  <c r="G67" i="51"/>
  <c r="AC108" i="51"/>
  <c r="AC94" i="51"/>
  <c r="AC81" i="51"/>
  <c r="AC64" i="51"/>
  <c r="T107" i="51"/>
  <c r="H103" i="51"/>
  <c r="AC98" i="51"/>
  <c r="AC85" i="51"/>
  <c r="D50" i="49"/>
  <c r="D64" i="49"/>
  <c r="D46" i="49"/>
  <c r="D100" i="49"/>
  <c r="D103" i="49" s="1"/>
  <c r="AG28" i="49"/>
  <c r="AG29" i="49" s="1"/>
  <c r="AG31" i="49"/>
  <c r="D76" i="49"/>
  <c r="D26" i="49"/>
  <c r="D68" i="49"/>
  <c r="A10" i="49"/>
  <c r="AG16" i="49"/>
  <c r="AG17" i="49" s="1"/>
  <c r="D82" i="49"/>
  <c r="D30" i="49"/>
  <c r="AG24" i="49"/>
  <c r="AG25" i="49" s="1"/>
  <c r="D70" i="49"/>
  <c r="D66" i="49"/>
  <c r="D72" i="49"/>
  <c r="D22" i="49"/>
  <c r="D84" i="49"/>
  <c r="D34" i="49"/>
  <c r="D85" i="49"/>
  <c r="D73" i="49"/>
  <c r="D93" i="49"/>
  <c r="D88" i="49"/>
  <c r="D90" i="49"/>
  <c r="D42" i="49"/>
  <c r="D94" i="49"/>
  <c r="D98" i="49"/>
  <c r="D110" i="49"/>
  <c r="D92" i="49"/>
  <c r="D108" i="49"/>
  <c r="D109" i="49"/>
  <c r="D104" i="49"/>
  <c r="E24" i="48"/>
  <c r="B47" i="49" s="1"/>
  <c r="E22" i="48"/>
  <c r="B39" i="49" s="1"/>
  <c r="E21" i="48"/>
  <c r="B35" i="49" s="1"/>
  <c r="E20" i="48"/>
  <c r="B31" i="49" s="1"/>
  <c r="E19" i="48"/>
  <c r="B27" i="49" s="1"/>
  <c r="E18" i="48"/>
  <c r="B23" i="49" s="1"/>
  <c r="E17" i="48"/>
  <c r="B19" i="49" s="1"/>
  <c r="E16" i="48"/>
  <c r="B15" i="49" s="1"/>
  <c r="E15" i="48"/>
  <c r="B11" i="49" s="1"/>
  <c r="E26" i="48"/>
  <c r="B55" i="49" s="1"/>
  <c r="E25" i="48"/>
  <c r="B51" i="49" s="1"/>
  <c r="E23" i="48"/>
  <c r="B43" i="49" s="1"/>
  <c r="AB110" i="45"/>
  <c r="AA110" i="45"/>
  <c r="Z110" i="45"/>
  <c r="Y110" i="45"/>
  <c r="X110" i="45"/>
  <c r="W110" i="45"/>
  <c r="V110" i="45"/>
  <c r="U110" i="45"/>
  <c r="T110" i="45"/>
  <c r="S110" i="45"/>
  <c r="R110" i="45"/>
  <c r="Q110" i="45"/>
  <c r="P110" i="45"/>
  <c r="O110" i="45"/>
  <c r="N110" i="45"/>
  <c r="M110" i="45"/>
  <c r="L110" i="45"/>
  <c r="K110" i="45"/>
  <c r="J110" i="45"/>
  <c r="I110" i="45"/>
  <c r="H110" i="45"/>
  <c r="G110" i="45"/>
  <c r="F110" i="45"/>
  <c r="E110" i="45"/>
  <c r="AB109" i="45"/>
  <c r="AA109" i="45"/>
  <c r="Z109" i="45"/>
  <c r="Y109" i="45"/>
  <c r="X109" i="45"/>
  <c r="W109" i="45"/>
  <c r="V109" i="45"/>
  <c r="U109" i="45"/>
  <c r="T109" i="45"/>
  <c r="S109" i="45"/>
  <c r="R109" i="45"/>
  <c r="Q109" i="45"/>
  <c r="P109" i="45"/>
  <c r="O109" i="45"/>
  <c r="N109" i="45"/>
  <c r="M109" i="45"/>
  <c r="L109" i="45"/>
  <c r="K109" i="45"/>
  <c r="J109" i="45"/>
  <c r="I109" i="45"/>
  <c r="H109" i="45"/>
  <c r="G109" i="45"/>
  <c r="F109" i="45"/>
  <c r="E109" i="45"/>
  <c r="AB108" i="45"/>
  <c r="AA108" i="45"/>
  <c r="Z108" i="45"/>
  <c r="Y108" i="45"/>
  <c r="X108" i="45"/>
  <c r="W108" i="45"/>
  <c r="V108" i="45"/>
  <c r="U108" i="45"/>
  <c r="T108" i="45"/>
  <c r="S108" i="45"/>
  <c r="R108" i="45"/>
  <c r="Q108" i="45"/>
  <c r="P108" i="45"/>
  <c r="O108" i="45"/>
  <c r="N108" i="45"/>
  <c r="M108" i="45"/>
  <c r="L108" i="45"/>
  <c r="K108" i="45"/>
  <c r="J108" i="45"/>
  <c r="I108" i="45"/>
  <c r="H108" i="45"/>
  <c r="G108" i="45"/>
  <c r="F108" i="45"/>
  <c r="E108" i="45"/>
  <c r="AB106" i="45"/>
  <c r="AA106" i="45"/>
  <c r="Z106" i="45"/>
  <c r="Y106" i="45"/>
  <c r="X106" i="45"/>
  <c r="W106" i="45"/>
  <c r="V106" i="45"/>
  <c r="U106" i="45"/>
  <c r="T106" i="45"/>
  <c r="S106" i="45"/>
  <c r="R106" i="45"/>
  <c r="Q106" i="45"/>
  <c r="P106" i="45"/>
  <c r="O106" i="45"/>
  <c r="N106" i="45"/>
  <c r="M106" i="45"/>
  <c r="L106" i="45"/>
  <c r="K106" i="45"/>
  <c r="J106" i="45"/>
  <c r="I106" i="45"/>
  <c r="H106" i="45"/>
  <c r="G106" i="45"/>
  <c r="F106" i="45"/>
  <c r="E106" i="45"/>
  <c r="AB105" i="45"/>
  <c r="AA105" i="45"/>
  <c r="Z105" i="45"/>
  <c r="Y105" i="45"/>
  <c r="X105" i="45"/>
  <c r="W105" i="45"/>
  <c r="V105" i="45"/>
  <c r="U105" i="45"/>
  <c r="T105" i="45"/>
  <c r="S105" i="45"/>
  <c r="R105" i="45"/>
  <c r="Q105" i="45"/>
  <c r="P105" i="45"/>
  <c r="O105" i="45"/>
  <c r="N105" i="45"/>
  <c r="M105" i="45"/>
  <c r="L105" i="45"/>
  <c r="K105" i="45"/>
  <c r="J105" i="45"/>
  <c r="I105" i="45"/>
  <c r="H105" i="45"/>
  <c r="G105" i="45"/>
  <c r="F105" i="45"/>
  <c r="E105" i="45"/>
  <c r="AB104" i="45"/>
  <c r="AA104" i="45"/>
  <c r="Z104" i="45"/>
  <c r="Y104" i="45"/>
  <c r="X104" i="45"/>
  <c r="W104" i="45"/>
  <c r="V104" i="45"/>
  <c r="U104" i="45"/>
  <c r="T104" i="45"/>
  <c r="S104" i="45"/>
  <c r="R104" i="45"/>
  <c r="Q104" i="45"/>
  <c r="P104" i="45"/>
  <c r="O104" i="45"/>
  <c r="N104" i="45"/>
  <c r="M104" i="45"/>
  <c r="L104" i="45"/>
  <c r="K104" i="45"/>
  <c r="J104" i="45"/>
  <c r="I104" i="45"/>
  <c r="H104" i="45"/>
  <c r="G104" i="45"/>
  <c r="F104" i="45"/>
  <c r="E104" i="45"/>
  <c r="AB102" i="45"/>
  <c r="AA102" i="45"/>
  <c r="Z102" i="45"/>
  <c r="Y102" i="45"/>
  <c r="X102" i="45"/>
  <c r="W102" i="45"/>
  <c r="V102" i="45"/>
  <c r="U102" i="45"/>
  <c r="T102" i="45"/>
  <c r="S102" i="45"/>
  <c r="R102" i="45"/>
  <c r="Q102" i="45"/>
  <c r="P102" i="45"/>
  <c r="O102" i="45"/>
  <c r="N102" i="45"/>
  <c r="M102" i="45"/>
  <c r="L102" i="45"/>
  <c r="K102" i="45"/>
  <c r="J102" i="45"/>
  <c r="I102" i="45"/>
  <c r="H102" i="45"/>
  <c r="G102" i="45"/>
  <c r="F102" i="45"/>
  <c r="E102" i="45"/>
  <c r="AB101" i="45"/>
  <c r="AA101" i="45"/>
  <c r="Z101" i="45"/>
  <c r="Y101" i="45"/>
  <c r="X101" i="45"/>
  <c r="W101" i="45"/>
  <c r="V101" i="45"/>
  <c r="U101" i="45"/>
  <c r="T101" i="45"/>
  <c r="S101" i="45"/>
  <c r="R101" i="45"/>
  <c r="Q101" i="45"/>
  <c r="P101" i="45"/>
  <c r="O101" i="45"/>
  <c r="N101" i="45"/>
  <c r="M101" i="45"/>
  <c r="L101" i="45"/>
  <c r="K101" i="45"/>
  <c r="J101" i="45"/>
  <c r="I101" i="45"/>
  <c r="H101" i="45"/>
  <c r="G101" i="45"/>
  <c r="F101" i="45"/>
  <c r="E101" i="45"/>
  <c r="AB100" i="45"/>
  <c r="AA100" i="45"/>
  <c r="Z100" i="45"/>
  <c r="Y100" i="45"/>
  <c r="X100" i="45"/>
  <c r="W100" i="45"/>
  <c r="V100" i="45"/>
  <c r="U100" i="45"/>
  <c r="T100" i="45"/>
  <c r="S100" i="45"/>
  <c r="R100" i="45"/>
  <c r="Q100" i="45"/>
  <c r="P100" i="45"/>
  <c r="O100" i="45"/>
  <c r="N100" i="45"/>
  <c r="M100" i="45"/>
  <c r="L100" i="45"/>
  <c r="K100" i="45"/>
  <c r="J100" i="45"/>
  <c r="I100" i="45"/>
  <c r="H100" i="45"/>
  <c r="G100" i="45"/>
  <c r="F100" i="45"/>
  <c r="E100" i="45"/>
  <c r="AB98" i="45"/>
  <c r="AA98" i="45"/>
  <c r="Z98" i="45"/>
  <c r="Y98" i="45"/>
  <c r="X98" i="45"/>
  <c r="W98" i="45"/>
  <c r="V98" i="45"/>
  <c r="U98" i="45"/>
  <c r="T98" i="45"/>
  <c r="S98" i="45"/>
  <c r="R98" i="45"/>
  <c r="Q98" i="45"/>
  <c r="P98" i="45"/>
  <c r="O98" i="45"/>
  <c r="N98" i="45"/>
  <c r="M98" i="45"/>
  <c r="L98" i="45"/>
  <c r="K98" i="45"/>
  <c r="J98" i="45"/>
  <c r="I98" i="45"/>
  <c r="H98" i="45"/>
  <c r="G98" i="45"/>
  <c r="F98" i="45"/>
  <c r="E98" i="45"/>
  <c r="AB97" i="45"/>
  <c r="AA97" i="45"/>
  <c r="Z97" i="45"/>
  <c r="Y97" i="45"/>
  <c r="X97" i="45"/>
  <c r="W97" i="45"/>
  <c r="V97" i="45"/>
  <c r="U97" i="45"/>
  <c r="T97" i="45"/>
  <c r="S97" i="45"/>
  <c r="R97" i="45"/>
  <c r="Q97" i="45"/>
  <c r="P97" i="45"/>
  <c r="O97" i="45"/>
  <c r="N97" i="45"/>
  <c r="M97" i="45"/>
  <c r="L97" i="45"/>
  <c r="K97" i="45"/>
  <c r="J97" i="45"/>
  <c r="I97" i="45"/>
  <c r="H97" i="45"/>
  <c r="G97" i="45"/>
  <c r="F97" i="45"/>
  <c r="E97" i="45"/>
  <c r="AB96" i="45"/>
  <c r="AA96" i="45"/>
  <c r="Z96" i="45"/>
  <c r="Y96" i="45"/>
  <c r="X96" i="45"/>
  <c r="W96" i="45"/>
  <c r="V96" i="45"/>
  <c r="U96" i="45"/>
  <c r="T96" i="45"/>
  <c r="S96" i="45"/>
  <c r="R96" i="45"/>
  <c r="Q96" i="45"/>
  <c r="P96" i="45"/>
  <c r="O96" i="45"/>
  <c r="N96" i="45"/>
  <c r="M96" i="45"/>
  <c r="L96" i="45"/>
  <c r="K96" i="45"/>
  <c r="J96" i="45"/>
  <c r="I96" i="45"/>
  <c r="H96" i="45"/>
  <c r="G96" i="45"/>
  <c r="F96" i="45"/>
  <c r="E96" i="45"/>
  <c r="AB94" i="45"/>
  <c r="AA94" i="45"/>
  <c r="Z94" i="45"/>
  <c r="Y94" i="45"/>
  <c r="X94" i="45"/>
  <c r="W94" i="45"/>
  <c r="V94" i="45"/>
  <c r="U94" i="45"/>
  <c r="T94" i="45"/>
  <c r="S94" i="45"/>
  <c r="R94" i="45"/>
  <c r="Q94" i="45"/>
  <c r="P94" i="45"/>
  <c r="O94" i="45"/>
  <c r="N94" i="45"/>
  <c r="M94" i="45"/>
  <c r="L94" i="45"/>
  <c r="K94" i="45"/>
  <c r="J94" i="45"/>
  <c r="I94" i="45"/>
  <c r="H94" i="45"/>
  <c r="G94" i="45"/>
  <c r="F94" i="45"/>
  <c r="E94" i="45"/>
  <c r="AB93" i="45"/>
  <c r="AA93" i="45"/>
  <c r="Z93" i="45"/>
  <c r="Y93" i="45"/>
  <c r="X93" i="45"/>
  <c r="W93" i="45"/>
  <c r="V93" i="45"/>
  <c r="U93" i="45"/>
  <c r="T93" i="45"/>
  <c r="S93" i="45"/>
  <c r="R93" i="45"/>
  <c r="Q93" i="45"/>
  <c r="P93" i="45"/>
  <c r="O93" i="45"/>
  <c r="N93" i="45"/>
  <c r="M93" i="45"/>
  <c r="L93" i="45"/>
  <c r="K93" i="45"/>
  <c r="J93" i="45"/>
  <c r="I93" i="45"/>
  <c r="H93" i="45"/>
  <c r="G93" i="45"/>
  <c r="F93" i="45"/>
  <c r="E93" i="45"/>
  <c r="AB92" i="45"/>
  <c r="AA92" i="45"/>
  <c r="Z92" i="45"/>
  <c r="Y92" i="45"/>
  <c r="X92" i="45"/>
  <c r="W92" i="45"/>
  <c r="V92" i="45"/>
  <c r="U92" i="45"/>
  <c r="T92" i="45"/>
  <c r="S92" i="45"/>
  <c r="R92" i="45"/>
  <c r="Q92" i="45"/>
  <c r="P92" i="45"/>
  <c r="O92" i="45"/>
  <c r="N92" i="45"/>
  <c r="M92" i="45"/>
  <c r="L92" i="45"/>
  <c r="K92" i="45"/>
  <c r="J92" i="45"/>
  <c r="I92" i="45"/>
  <c r="H92" i="45"/>
  <c r="G92" i="45"/>
  <c r="F92" i="45"/>
  <c r="E92" i="45"/>
  <c r="AB90" i="45"/>
  <c r="AA90" i="45"/>
  <c r="Z90" i="45"/>
  <c r="Y90" i="45"/>
  <c r="X90" i="45"/>
  <c r="W90" i="45"/>
  <c r="V90" i="45"/>
  <c r="U90" i="45"/>
  <c r="T90" i="45"/>
  <c r="S90" i="45"/>
  <c r="R90" i="45"/>
  <c r="Q90" i="45"/>
  <c r="P90" i="45"/>
  <c r="O90" i="45"/>
  <c r="N90" i="45"/>
  <c r="M90" i="45"/>
  <c r="L90" i="45"/>
  <c r="K90" i="45"/>
  <c r="J90" i="45"/>
  <c r="I90" i="45"/>
  <c r="H90" i="45"/>
  <c r="G90" i="45"/>
  <c r="F90" i="45"/>
  <c r="E90" i="45"/>
  <c r="AB89" i="45"/>
  <c r="AA89" i="45"/>
  <c r="Z89" i="45"/>
  <c r="Y89" i="45"/>
  <c r="X89" i="45"/>
  <c r="W89" i="45"/>
  <c r="V89" i="45"/>
  <c r="U89" i="45"/>
  <c r="T89" i="45"/>
  <c r="S89" i="45"/>
  <c r="R89" i="45"/>
  <c r="Q89" i="45"/>
  <c r="P89" i="45"/>
  <c r="O89" i="45"/>
  <c r="N89" i="45"/>
  <c r="M89" i="45"/>
  <c r="L89" i="45"/>
  <c r="K89" i="45"/>
  <c r="J89" i="45"/>
  <c r="I89" i="45"/>
  <c r="H89" i="45"/>
  <c r="G89" i="45"/>
  <c r="F89" i="45"/>
  <c r="E89" i="45"/>
  <c r="AB88" i="45"/>
  <c r="AA88" i="45"/>
  <c r="Z88" i="45"/>
  <c r="Y88" i="45"/>
  <c r="X88" i="45"/>
  <c r="W88" i="45"/>
  <c r="V88" i="45"/>
  <c r="U88" i="45"/>
  <c r="T88" i="45"/>
  <c r="S88" i="45"/>
  <c r="R88" i="45"/>
  <c r="Q88" i="45"/>
  <c r="P88" i="45"/>
  <c r="O88" i="45"/>
  <c r="N88" i="45"/>
  <c r="M88" i="45"/>
  <c r="L88" i="45"/>
  <c r="K88" i="45"/>
  <c r="J88" i="45"/>
  <c r="I88" i="45"/>
  <c r="H88" i="45"/>
  <c r="G88" i="45"/>
  <c r="F88" i="45"/>
  <c r="E88" i="45"/>
  <c r="AB86" i="45"/>
  <c r="AA86" i="45"/>
  <c r="Z86" i="45"/>
  <c r="Y86" i="45"/>
  <c r="X86" i="45"/>
  <c r="W86" i="45"/>
  <c r="V86" i="45"/>
  <c r="U86" i="45"/>
  <c r="T86" i="45"/>
  <c r="S86" i="45"/>
  <c r="R86" i="45"/>
  <c r="Q86" i="45"/>
  <c r="P86" i="45"/>
  <c r="O86" i="45"/>
  <c r="N86" i="45"/>
  <c r="M86" i="45"/>
  <c r="L86" i="45"/>
  <c r="K86" i="45"/>
  <c r="J86" i="45"/>
  <c r="I86" i="45"/>
  <c r="H86" i="45"/>
  <c r="G86" i="45"/>
  <c r="F86" i="45"/>
  <c r="E86" i="45"/>
  <c r="AB85" i="45"/>
  <c r="AA85" i="45"/>
  <c r="Z85" i="45"/>
  <c r="Y85" i="45"/>
  <c r="X85" i="45"/>
  <c r="W85" i="45"/>
  <c r="V85" i="45"/>
  <c r="U85" i="45"/>
  <c r="T85" i="45"/>
  <c r="S85" i="45"/>
  <c r="R85" i="45"/>
  <c r="Q85" i="45"/>
  <c r="P85" i="45"/>
  <c r="O85" i="45"/>
  <c r="N85" i="45"/>
  <c r="M85" i="45"/>
  <c r="L85" i="45"/>
  <c r="K85" i="45"/>
  <c r="J85" i="45"/>
  <c r="I85" i="45"/>
  <c r="H85" i="45"/>
  <c r="G85" i="45"/>
  <c r="F85" i="45"/>
  <c r="E85" i="45"/>
  <c r="AB84" i="45"/>
  <c r="AA84" i="45"/>
  <c r="Z84" i="45"/>
  <c r="Y84" i="45"/>
  <c r="X84" i="45"/>
  <c r="W84" i="45"/>
  <c r="V84" i="45"/>
  <c r="U84" i="45"/>
  <c r="T84" i="45"/>
  <c r="S84" i="45"/>
  <c r="R84" i="45"/>
  <c r="Q84" i="45"/>
  <c r="P84" i="45"/>
  <c r="O84" i="45"/>
  <c r="N84" i="45"/>
  <c r="M84" i="45"/>
  <c r="L84" i="45"/>
  <c r="K84" i="45"/>
  <c r="J84" i="45"/>
  <c r="I84" i="45"/>
  <c r="H84" i="45"/>
  <c r="G84" i="45"/>
  <c r="F84" i="45"/>
  <c r="E84" i="45"/>
  <c r="AB82" i="45"/>
  <c r="AA82" i="45"/>
  <c r="Z82" i="45"/>
  <c r="Y82" i="45"/>
  <c r="X82" i="45"/>
  <c r="W82" i="45"/>
  <c r="V82" i="45"/>
  <c r="U82" i="45"/>
  <c r="T82" i="45"/>
  <c r="S82" i="45"/>
  <c r="R82" i="45"/>
  <c r="Q82" i="45"/>
  <c r="P82" i="45"/>
  <c r="O82" i="45"/>
  <c r="N82" i="45"/>
  <c r="M82" i="45"/>
  <c r="L82" i="45"/>
  <c r="K82" i="45"/>
  <c r="J82" i="45"/>
  <c r="I82" i="45"/>
  <c r="H82" i="45"/>
  <c r="G82" i="45"/>
  <c r="F82" i="45"/>
  <c r="E82" i="45"/>
  <c r="AB81" i="45"/>
  <c r="AA81" i="45"/>
  <c r="Z81" i="45"/>
  <c r="Y81" i="45"/>
  <c r="X81" i="45"/>
  <c r="W81" i="45"/>
  <c r="V81" i="45"/>
  <c r="U81" i="45"/>
  <c r="T81" i="45"/>
  <c r="S81" i="45"/>
  <c r="R81" i="45"/>
  <c r="Q81" i="45"/>
  <c r="P81" i="45"/>
  <c r="O81" i="45"/>
  <c r="N81" i="45"/>
  <c r="M81" i="45"/>
  <c r="L81" i="45"/>
  <c r="K81" i="45"/>
  <c r="J81" i="45"/>
  <c r="I81" i="45"/>
  <c r="H81" i="45"/>
  <c r="G81" i="45"/>
  <c r="F81" i="45"/>
  <c r="E81" i="45"/>
  <c r="AB80" i="45"/>
  <c r="AA80" i="45"/>
  <c r="Z80" i="45"/>
  <c r="Y80" i="45"/>
  <c r="X80" i="45"/>
  <c r="W80" i="45"/>
  <c r="V80" i="45"/>
  <c r="U80" i="45"/>
  <c r="T80" i="45"/>
  <c r="S80" i="45"/>
  <c r="R80" i="45"/>
  <c r="Q80" i="45"/>
  <c r="P80" i="45"/>
  <c r="O80" i="45"/>
  <c r="N80" i="45"/>
  <c r="M80" i="45"/>
  <c r="L80" i="45"/>
  <c r="K80" i="45"/>
  <c r="J80" i="45"/>
  <c r="I80" i="45"/>
  <c r="H80" i="45"/>
  <c r="G80" i="45"/>
  <c r="F80" i="45"/>
  <c r="E80" i="45"/>
  <c r="AB78" i="45"/>
  <c r="AA78" i="45"/>
  <c r="Z78" i="45"/>
  <c r="Y78" i="45"/>
  <c r="X78" i="45"/>
  <c r="W78" i="45"/>
  <c r="V78" i="45"/>
  <c r="U78" i="45"/>
  <c r="T78" i="45"/>
  <c r="S78" i="45"/>
  <c r="R78" i="45"/>
  <c r="Q78" i="45"/>
  <c r="P78" i="45"/>
  <c r="O78" i="45"/>
  <c r="N78" i="45"/>
  <c r="M78" i="45"/>
  <c r="L78" i="45"/>
  <c r="K78" i="45"/>
  <c r="J78" i="45"/>
  <c r="I78" i="45"/>
  <c r="H78" i="45"/>
  <c r="G78" i="45"/>
  <c r="F78" i="45"/>
  <c r="E78" i="45"/>
  <c r="AB77" i="45"/>
  <c r="AA77" i="45"/>
  <c r="Z77" i="45"/>
  <c r="Y77" i="45"/>
  <c r="X77" i="45"/>
  <c r="W77" i="45"/>
  <c r="V77" i="45"/>
  <c r="U77" i="45"/>
  <c r="T77" i="45"/>
  <c r="S77" i="45"/>
  <c r="R77" i="45"/>
  <c r="Q77" i="45"/>
  <c r="P77" i="45"/>
  <c r="O77" i="45"/>
  <c r="N77" i="45"/>
  <c r="M77" i="45"/>
  <c r="L77" i="45"/>
  <c r="K77" i="45"/>
  <c r="J77" i="45"/>
  <c r="I77" i="45"/>
  <c r="H77" i="45"/>
  <c r="G77" i="45"/>
  <c r="F77" i="45"/>
  <c r="E77" i="45"/>
  <c r="AB76" i="45"/>
  <c r="AA76" i="45"/>
  <c r="Z76" i="45"/>
  <c r="Y76" i="45"/>
  <c r="X76" i="45"/>
  <c r="W76" i="45"/>
  <c r="V76" i="45"/>
  <c r="U76" i="45"/>
  <c r="T76" i="45"/>
  <c r="S76" i="45"/>
  <c r="R76" i="45"/>
  <c r="Q76" i="45"/>
  <c r="P76" i="45"/>
  <c r="O76" i="45"/>
  <c r="N76" i="45"/>
  <c r="M76" i="45"/>
  <c r="L76" i="45"/>
  <c r="K76" i="45"/>
  <c r="J76" i="45"/>
  <c r="I76" i="45"/>
  <c r="H76" i="45"/>
  <c r="G76" i="45"/>
  <c r="F76" i="45"/>
  <c r="E76" i="45"/>
  <c r="AB74" i="45"/>
  <c r="AA74" i="45"/>
  <c r="Z74" i="45"/>
  <c r="Y74" i="45"/>
  <c r="X74" i="45"/>
  <c r="W74" i="45"/>
  <c r="V74" i="45"/>
  <c r="U74" i="45"/>
  <c r="T74" i="45"/>
  <c r="S74" i="45"/>
  <c r="R74" i="45"/>
  <c r="Q74" i="45"/>
  <c r="P74" i="45"/>
  <c r="O74" i="45"/>
  <c r="N74" i="45"/>
  <c r="M74" i="45"/>
  <c r="L74" i="45"/>
  <c r="K74" i="45"/>
  <c r="J74" i="45"/>
  <c r="I74" i="45"/>
  <c r="H74" i="45"/>
  <c r="G74" i="45"/>
  <c r="F74" i="45"/>
  <c r="E74" i="45"/>
  <c r="AB73" i="45"/>
  <c r="AA73" i="45"/>
  <c r="Z73" i="45"/>
  <c r="Y73" i="45"/>
  <c r="X73" i="45"/>
  <c r="W73" i="45"/>
  <c r="V73" i="45"/>
  <c r="U73" i="45"/>
  <c r="T73" i="45"/>
  <c r="S73" i="45"/>
  <c r="R73" i="45"/>
  <c r="Q73" i="45"/>
  <c r="P73" i="45"/>
  <c r="O73" i="45"/>
  <c r="N73" i="45"/>
  <c r="M73" i="45"/>
  <c r="L73" i="45"/>
  <c r="K73" i="45"/>
  <c r="J73" i="45"/>
  <c r="I73" i="45"/>
  <c r="H73" i="45"/>
  <c r="G73" i="45"/>
  <c r="F73" i="45"/>
  <c r="E73" i="45"/>
  <c r="AB72" i="45"/>
  <c r="AA72" i="45"/>
  <c r="Z72" i="45"/>
  <c r="Y72" i="45"/>
  <c r="X72" i="45"/>
  <c r="W72" i="45"/>
  <c r="V72" i="45"/>
  <c r="U72" i="45"/>
  <c r="T72" i="45"/>
  <c r="S72" i="45"/>
  <c r="R72" i="45"/>
  <c r="Q72" i="45"/>
  <c r="P72" i="45"/>
  <c r="O72" i="45"/>
  <c r="N72" i="45"/>
  <c r="M72" i="45"/>
  <c r="L72" i="45"/>
  <c r="K72" i="45"/>
  <c r="J72" i="45"/>
  <c r="I72" i="45"/>
  <c r="H72" i="45"/>
  <c r="G72" i="45"/>
  <c r="F72" i="45"/>
  <c r="E72" i="45"/>
  <c r="AB70" i="45"/>
  <c r="AA70" i="45"/>
  <c r="Z70" i="45"/>
  <c r="Y70" i="45"/>
  <c r="X70" i="45"/>
  <c r="W70" i="45"/>
  <c r="V70" i="45"/>
  <c r="U70" i="45"/>
  <c r="T70" i="45"/>
  <c r="S70" i="45"/>
  <c r="R70" i="45"/>
  <c r="Q70" i="45"/>
  <c r="P70" i="45"/>
  <c r="O70" i="45"/>
  <c r="N70" i="45"/>
  <c r="M70" i="45"/>
  <c r="L70" i="45"/>
  <c r="K70" i="45"/>
  <c r="J70" i="45"/>
  <c r="I70" i="45"/>
  <c r="H70" i="45"/>
  <c r="G70" i="45"/>
  <c r="F70" i="45"/>
  <c r="E70" i="45"/>
  <c r="AB69" i="45"/>
  <c r="AA69" i="45"/>
  <c r="Z69" i="45"/>
  <c r="Y69" i="45"/>
  <c r="X69" i="45"/>
  <c r="W69" i="45"/>
  <c r="V69" i="45"/>
  <c r="U69" i="45"/>
  <c r="T69" i="45"/>
  <c r="S69" i="45"/>
  <c r="R69" i="45"/>
  <c r="Q69" i="45"/>
  <c r="P69" i="45"/>
  <c r="O69" i="45"/>
  <c r="N69" i="45"/>
  <c r="M69" i="45"/>
  <c r="L69" i="45"/>
  <c r="K69" i="45"/>
  <c r="J69" i="45"/>
  <c r="I69" i="45"/>
  <c r="H69" i="45"/>
  <c r="G69" i="45"/>
  <c r="F69" i="45"/>
  <c r="E69" i="45"/>
  <c r="AB68" i="45"/>
  <c r="AA68" i="45"/>
  <c r="Z68" i="45"/>
  <c r="Y68" i="45"/>
  <c r="X68" i="45"/>
  <c r="W68" i="45"/>
  <c r="V68" i="45"/>
  <c r="U68" i="45"/>
  <c r="T68" i="45"/>
  <c r="S68" i="45"/>
  <c r="R68" i="45"/>
  <c r="Q68" i="45"/>
  <c r="P68" i="45"/>
  <c r="O68" i="45"/>
  <c r="N68" i="45"/>
  <c r="M68" i="45"/>
  <c r="L68" i="45"/>
  <c r="K68" i="45"/>
  <c r="J68" i="45"/>
  <c r="I68" i="45"/>
  <c r="H68" i="45"/>
  <c r="G68" i="45"/>
  <c r="F68" i="45"/>
  <c r="E68" i="45"/>
  <c r="AB66" i="45"/>
  <c r="AA66" i="45"/>
  <c r="Z66" i="45"/>
  <c r="Y66" i="45"/>
  <c r="X66" i="45"/>
  <c r="W66" i="45"/>
  <c r="V66" i="45"/>
  <c r="U66" i="45"/>
  <c r="T66" i="45"/>
  <c r="S66" i="45"/>
  <c r="R66" i="45"/>
  <c r="Q66" i="45"/>
  <c r="P66" i="45"/>
  <c r="O66" i="45"/>
  <c r="N66" i="45"/>
  <c r="M66" i="45"/>
  <c r="L66" i="45"/>
  <c r="K66" i="45"/>
  <c r="J66" i="45"/>
  <c r="I66" i="45"/>
  <c r="H66" i="45"/>
  <c r="G66" i="45"/>
  <c r="F66" i="45"/>
  <c r="E66" i="45"/>
  <c r="AB65" i="45"/>
  <c r="AA65" i="45"/>
  <c r="Z65" i="45"/>
  <c r="Y65" i="45"/>
  <c r="X65" i="45"/>
  <c r="W65" i="45"/>
  <c r="V65" i="45"/>
  <c r="U65" i="45"/>
  <c r="T65" i="45"/>
  <c r="S65" i="45"/>
  <c r="R65" i="45"/>
  <c r="Q65" i="45"/>
  <c r="P65" i="45"/>
  <c r="O65" i="45"/>
  <c r="N65" i="45"/>
  <c r="M65" i="45"/>
  <c r="L65" i="45"/>
  <c r="K65" i="45"/>
  <c r="J65" i="45"/>
  <c r="I65" i="45"/>
  <c r="H65" i="45"/>
  <c r="G65" i="45"/>
  <c r="F65" i="45"/>
  <c r="E65" i="45"/>
  <c r="AB64" i="45"/>
  <c r="AA64" i="45"/>
  <c r="Z64" i="45"/>
  <c r="Y64" i="45"/>
  <c r="X64" i="45"/>
  <c r="W64" i="45"/>
  <c r="V64" i="45"/>
  <c r="U64" i="45"/>
  <c r="T64" i="45"/>
  <c r="S64" i="45"/>
  <c r="R64" i="45"/>
  <c r="Q64" i="45"/>
  <c r="P64" i="45"/>
  <c r="O64" i="45"/>
  <c r="N64" i="45"/>
  <c r="M64" i="45"/>
  <c r="L64" i="45"/>
  <c r="K64" i="45"/>
  <c r="J64" i="45"/>
  <c r="I64" i="45"/>
  <c r="H64" i="45"/>
  <c r="G64" i="45"/>
  <c r="F64" i="45"/>
  <c r="E64" i="45"/>
  <c r="AC87" i="51" l="1"/>
  <c r="AC83" i="51"/>
  <c r="AB28" i="51" s="1"/>
  <c r="AC99" i="51"/>
  <c r="L43" i="51" s="1"/>
  <c r="AC95" i="51"/>
  <c r="Q40" i="51" s="1"/>
  <c r="AC111" i="51"/>
  <c r="N55" i="51" s="1"/>
  <c r="AC67" i="51"/>
  <c r="F13" i="51" s="1"/>
  <c r="AC71" i="51"/>
  <c r="P16" i="51" s="1"/>
  <c r="AC75" i="51"/>
  <c r="L19" i="51" s="1"/>
  <c r="AC79" i="51"/>
  <c r="F23" i="51" s="1"/>
  <c r="AC103" i="51"/>
  <c r="W48" i="51" s="1"/>
  <c r="AC91" i="51"/>
  <c r="O35" i="51" s="1"/>
  <c r="AC107" i="51"/>
  <c r="R52" i="51" s="1"/>
  <c r="I31" i="51"/>
  <c r="J31" i="51"/>
  <c r="K31" i="51"/>
  <c r="L31" i="51"/>
  <c r="M31" i="51"/>
  <c r="N31" i="51"/>
  <c r="N32" i="51"/>
  <c r="E32" i="51"/>
  <c r="Y31" i="51"/>
  <c r="Z31" i="51"/>
  <c r="Q32" i="51"/>
  <c r="U31" i="51"/>
  <c r="V31" i="51"/>
  <c r="W31" i="51"/>
  <c r="X31" i="51"/>
  <c r="I32" i="51"/>
  <c r="J32" i="51"/>
  <c r="K32" i="51"/>
  <c r="L32" i="51"/>
  <c r="M32" i="51"/>
  <c r="E33" i="51"/>
  <c r="U32" i="51"/>
  <c r="V32" i="51"/>
  <c r="W32" i="51"/>
  <c r="X32" i="51"/>
  <c r="Y32" i="51"/>
  <c r="Z32" i="51"/>
  <c r="O31" i="51"/>
  <c r="P31" i="51"/>
  <c r="Q33" i="51"/>
  <c r="F31" i="51"/>
  <c r="H31" i="51"/>
  <c r="I33" i="51"/>
  <c r="J33" i="51"/>
  <c r="K33" i="51"/>
  <c r="L33" i="51"/>
  <c r="M33" i="51"/>
  <c r="N33" i="51"/>
  <c r="AA31" i="51"/>
  <c r="AB31" i="51"/>
  <c r="R31" i="51"/>
  <c r="O32" i="51"/>
  <c r="P32" i="51"/>
  <c r="F32" i="51"/>
  <c r="AA32" i="51"/>
  <c r="AB32" i="51"/>
  <c r="E31" i="51"/>
  <c r="R32" i="51"/>
  <c r="O33" i="51"/>
  <c r="P33" i="51"/>
  <c r="F33" i="51"/>
  <c r="AA33" i="51"/>
  <c r="AB33" i="51"/>
  <c r="Q31" i="51"/>
  <c r="R33" i="51"/>
  <c r="V33" i="51"/>
  <c r="Y33" i="51"/>
  <c r="W33" i="51"/>
  <c r="Z33" i="51"/>
  <c r="U33" i="51"/>
  <c r="X33" i="51"/>
  <c r="H32" i="51"/>
  <c r="S32" i="51"/>
  <c r="G31" i="51"/>
  <c r="T33" i="51"/>
  <c r="T31" i="51"/>
  <c r="H33" i="51"/>
  <c r="T32" i="51"/>
  <c r="G32" i="51"/>
  <c r="S33" i="51"/>
  <c r="G33" i="51"/>
  <c r="S31" i="51"/>
  <c r="D83" i="49"/>
  <c r="D99" i="49"/>
  <c r="D111" i="49"/>
  <c r="D87" i="49"/>
  <c r="D79" i="49"/>
  <c r="D75" i="49"/>
  <c r="D95" i="49"/>
  <c r="D91" i="49"/>
  <c r="D67" i="49"/>
  <c r="AG32" i="49"/>
  <c r="AG33" i="49" s="1"/>
  <c r="AG35" i="49"/>
  <c r="D71" i="49"/>
  <c r="D107" i="49"/>
  <c r="C27" i="48"/>
  <c r="E27" i="48"/>
  <c r="E26" i="22"/>
  <c r="E25" i="22"/>
  <c r="E24" i="22"/>
  <c r="E23" i="22"/>
  <c r="E22" i="22"/>
  <c r="E21" i="22"/>
  <c r="E20" i="22"/>
  <c r="E19" i="22"/>
  <c r="E18" i="22"/>
  <c r="E17" i="22"/>
  <c r="E16" i="22"/>
  <c r="E15" i="22"/>
  <c r="G28" i="51" l="1"/>
  <c r="S29" i="51"/>
  <c r="U27" i="51"/>
  <c r="N29" i="51"/>
  <c r="W28" i="51"/>
  <c r="J27" i="51"/>
  <c r="Z27" i="51"/>
  <c r="L27" i="51"/>
  <c r="T27" i="51"/>
  <c r="X27" i="51"/>
  <c r="M29" i="51"/>
  <c r="U28" i="51"/>
  <c r="I27" i="51"/>
  <c r="E27" i="51"/>
  <c r="H28" i="51"/>
  <c r="L29" i="51"/>
  <c r="R29" i="51"/>
  <c r="G27" i="51"/>
  <c r="AB27" i="51"/>
  <c r="K29" i="51"/>
  <c r="M28" i="51"/>
  <c r="AB29" i="51"/>
  <c r="X28" i="51"/>
  <c r="R27" i="51"/>
  <c r="R30" i="51" s="1"/>
  <c r="N28" i="51"/>
  <c r="T29" i="51"/>
  <c r="AA27" i="51"/>
  <c r="J29" i="51"/>
  <c r="L28" i="51"/>
  <c r="AA29" i="51"/>
  <c r="G29" i="51"/>
  <c r="G30" i="51" s="1"/>
  <c r="F27" i="51"/>
  <c r="J28" i="51"/>
  <c r="J30" i="51" s="1"/>
  <c r="H27" i="51"/>
  <c r="X29" i="51"/>
  <c r="P27" i="51"/>
  <c r="P30" i="51" s="1"/>
  <c r="I28" i="51"/>
  <c r="P29" i="51"/>
  <c r="K28" i="51"/>
  <c r="Y29" i="51"/>
  <c r="E28" i="51"/>
  <c r="Y27" i="51"/>
  <c r="W29" i="51"/>
  <c r="O27" i="51"/>
  <c r="E29" i="51"/>
  <c r="E30" i="51" s="1"/>
  <c r="O29" i="51"/>
  <c r="S28" i="51"/>
  <c r="S30" i="51" s="1"/>
  <c r="Z29" i="51"/>
  <c r="Z30" i="51" s="1"/>
  <c r="I29" i="51"/>
  <c r="F29" i="51"/>
  <c r="S27" i="51"/>
  <c r="V27" i="51"/>
  <c r="V29" i="51"/>
  <c r="Z28" i="51"/>
  <c r="N27" i="51"/>
  <c r="H29" i="51"/>
  <c r="T28" i="51"/>
  <c r="W27" i="51"/>
  <c r="U29" i="51"/>
  <c r="Y28" i="51"/>
  <c r="Y30" i="51" s="1"/>
  <c r="M27" i="51"/>
  <c r="R28" i="51"/>
  <c r="V28" i="51"/>
  <c r="K27" i="51"/>
  <c r="AA28" i="51"/>
  <c r="Q29" i="51"/>
  <c r="F28" i="51"/>
  <c r="Q28" i="51"/>
  <c r="Q27" i="51"/>
  <c r="P28" i="51"/>
  <c r="O28" i="51"/>
  <c r="O30" i="51" s="1"/>
  <c r="T44" i="51"/>
  <c r="H45" i="51"/>
  <c r="G43" i="51"/>
  <c r="H43" i="51"/>
  <c r="Y19" i="51"/>
  <c r="V19" i="51"/>
  <c r="G45" i="51"/>
  <c r="W19" i="51"/>
  <c r="Z45" i="51"/>
  <c r="U45" i="51"/>
  <c r="R45" i="51"/>
  <c r="E43" i="51"/>
  <c r="O45" i="51"/>
  <c r="F44" i="51"/>
  <c r="O44" i="51"/>
  <c r="R43" i="51"/>
  <c r="V16" i="51"/>
  <c r="P13" i="51"/>
  <c r="H13" i="51"/>
  <c r="M12" i="51"/>
  <c r="Q12" i="51"/>
  <c r="AA43" i="51"/>
  <c r="M45" i="51"/>
  <c r="K16" i="51"/>
  <c r="K45" i="51"/>
  <c r="Y16" i="51"/>
  <c r="V11" i="51"/>
  <c r="AA11" i="51"/>
  <c r="O15" i="51"/>
  <c r="Z16" i="51"/>
  <c r="S13" i="51"/>
  <c r="S43" i="51"/>
  <c r="Z44" i="51"/>
  <c r="X11" i="51"/>
  <c r="X45" i="51"/>
  <c r="V44" i="51"/>
  <c r="U44" i="51"/>
  <c r="O12" i="51"/>
  <c r="AA45" i="51"/>
  <c r="I44" i="51"/>
  <c r="X43" i="51"/>
  <c r="Y43" i="51"/>
  <c r="N44" i="51"/>
  <c r="M44" i="51"/>
  <c r="J11" i="51"/>
  <c r="S44" i="51"/>
  <c r="Q44" i="51"/>
  <c r="N45" i="51"/>
  <c r="K44" i="51"/>
  <c r="AB13" i="51"/>
  <c r="S45" i="51"/>
  <c r="F45" i="51"/>
  <c r="J45" i="51"/>
  <c r="W43" i="51"/>
  <c r="J16" i="51"/>
  <c r="G13" i="51"/>
  <c r="Q11" i="51"/>
  <c r="G44" i="51"/>
  <c r="P45" i="51"/>
  <c r="I45" i="51"/>
  <c r="Q45" i="51"/>
  <c r="G12" i="51"/>
  <c r="R11" i="51"/>
  <c r="V45" i="51"/>
  <c r="AB44" i="51"/>
  <c r="Y44" i="51"/>
  <c r="E45" i="51"/>
  <c r="H12" i="51"/>
  <c r="AB11" i="51"/>
  <c r="W45" i="51"/>
  <c r="AA44" i="51"/>
  <c r="W44" i="51"/>
  <c r="N43" i="51"/>
  <c r="AB20" i="51"/>
  <c r="AA19" i="51"/>
  <c r="N21" i="51"/>
  <c r="I20" i="51"/>
  <c r="Z19" i="51"/>
  <c r="M43" i="51"/>
  <c r="K43" i="51"/>
  <c r="U11" i="51"/>
  <c r="X13" i="51"/>
  <c r="Q13" i="51"/>
  <c r="M13" i="51"/>
  <c r="G11" i="51"/>
  <c r="I11" i="51"/>
  <c r="T56" i="51"/>
  <c r="S56" i="51"/>
  <c r="S19" i="51"/>
  <c r="H55" i="51"/>
  <c r="R20" i="51"/>
  <c r="G57" i="51"/>
  <c r="G55" i="51"/>
  <c r="AB19" i="51"/>
  <c r="T13" i="51"/>
  <c r="Y13" i="51"/>
  <c r="Y45" i="51"/>
  <c r="R44" i="51"/>
  <c r="F43" i="51"/>
  <c r="U43" i="51"/>
  <c r="F57" i="51"/>
  <c r="I24" i="51"/>
  <c r="W25" i="51"/>
  <c r="G24" i="51"/>
  <c r="Q57" i="51"/>
  <c r="E57" i="51"/>
  <c r="O57" i="51"/>
  <c r="K13" i="51"/>
  <c r="Y11" i="51"/>
  <c r="AA13" i="51"/>
  <c r="P57" i="51"/>
  <c r="W11" i="51"/>
  <c r="P12" i="51"/>
  <c r="E56" i="51"/>
  <c r="N12" i="51"/>
  <c r="R13" i="51"/>
  <c r="N13" i="51"/>
  <c r="H44" i="51"/>
  <c r="E44" i="51"/>
  <c r="L45" i="51"/>
  <c r="L44" i="51"/>
  <c r="H57" i="51"/>
  <c r="AB55" i="51"/>
  <c r="J43" i="51"/>
  <c r="AB45" i="51"/>
  <c r="Q43" i="51"/>
  <c r="O43" i="51"/>
  <c r="Z43" i="51"/>
  <c r="I43" i="51"/>
  <c r="R55" i="51"/>
  <c r="T43" i="51"/>
  <c r="T45" i="51"/>
  <c r="AB43" i="51"/>
  <c r="X44" i="51"/>
  <c r="V43" i="51"/>
  <c r="Q55" i="51"/>
  <c r="S57" i="51"/>
  <c r="AA55" i="51"/>
  <c r="G56" i="51"/>
  <c r="L57" i="51"/>
  <c r="P44" i="51"/>
  <c r="P43" i="51"/>
  <c r="J44" i="51"/>
  <c r="T57" i="51"/>
  <c r="V56" i="51"/>
  <c r="E12" i="51"/>
  <c r="AB57" i="51"/>
  <c r="P55" i="51"/>
  <c r="S55" i="51"/>
  <c r="AA57" i="51"/>
  <c r="O55" i="51"/>
  <c r="U56" i="51"/>
  <c r="M56" i="51"/>
  <c r="X55" i="51"/>
  <c r="W55" i="51"/>
  <c r="E49" i="51"/>
  <c r="L13" i="51"/>
  <c r="V55" i="51"/>
  <c r="N56" i="51"/>
  <c r="J13" i="51"/>
  <c r="R57" i="51"/>
  <c r="N57" i="51"/>
  <c r="Z55" i="51"/>
  <c r="J19" i="51"/>
  <c r="U21" i="51"/>
  <c r="Z20" i="51"/>
  <c r="I19" i="51"/>
  <c r="H11" i="51"/>
  <c r="L12" i="51"/>
  <c r="E13" i="51"/>
  <c r="O13" i="51"/>
  <c r="W13" i="51"/>
  <c r="Z12" i="51"/>
  <c r="K19" i="51"/>
  <c r="Y21" i="51"/>
  <c r="Y20" i="51"/>
  <c r="T19" i="51"/>
  <c r="S11" i="51"/>
  <c r="K12" i="51"/>
  <c r="N11" i="51"/>
  <c r="R12" i="51"/>
  <c r="V13" i="51"/>
  <c r="Y12" i="51"/>
  <c r="Y55" i="51"/>
  <c r="F21" i="51"/>
  <c r="X20" i="51"/>
  <c r="E19" i="51"/>
  <c r="T11" i="51"/>
  <c r="J12" i="51"/>
  <c r="M11" i="51"/>
  <c r="AB12" i="51"/>
  <c r="U13" i="51"/>
  <c r="X12" i="51"/>
  <c r="X57" i="51"/>
  <c r="F56" i="51"/>
  <c r="Z56" i="51"/>
  <c r="H56" i="51"/>
  <c r="G21" i="51"/>
  <c r="S21" i="51"/>
  <c r="S47" i="51"/>
  <c r="P21" i="51"/>
  <c r="W20" i="51"/>
  <c r="G15" i="51"/>
  <c r="S12" i="51"/>
  <c r="I12" i="51"/>
  <c r="L11" i="51"/>
  <c r="AA12" i="51"/>
  <c r="E11" i="51"/>
  <c r="V12" i="51"/>
  <c r="Y57" i="51"/>
  <c r="P56" i="51"/>
  <c r="Y56" i="51"/>
  <c r="M55" i="51"/>
  <c r="M21" i="51"/>
  <c r="L21" i="51"/>
  <c r="F49" i="51"/>
  <c r="O21" i="51"/>
  <c r="V20" i="51"/>
  <c r="Z15" i="51"/>
  <c r="T12" i="51"/>
  <c r="Z11" i="51"/>
  <c r="K11" i="51"/>
  <c r="F12" i="51"/>
  <c r="Z13" i="51"/>
  <c r="U12" i="51"/>
  <c r="U57" i="51"/>
  <c r="O56" i="51"/>
  <c r="X56" i="51"/>
  <c r="L55" i="51"/>
  <c r="V57" i="51"/>
  <c r="R56" i="51"/>
  <c r="K57" i="51"/>
  <c r="L56" i="51"/>
  <c r="J55" i="51"/>
  <c r="Z57" i="51"/>
  <c r="AB56" i="51"/>
  <c r="J57" i="51"/>
  <c r="K56" i="51"/>
  <c r="T55" i="51"/>
  <c r="W57" i="51"/>
  <c r="AA56" i="51"/>
  <c r="I57" i="51"/>
  <c r="I56" i="51"/>
  <c r="G39" i="51"/>
  <c r="G20" i="51"/>
  <c r="AA20" i="51"/>
  <c r="U20" i="51"/>
  <c r="AA49" i="51"/>
  <c r="H21" i="51"/>
  <c r="X21" i="51"/>
  <c r="F20" i="51"/>
  <c r="J21" i="51"/>
  <c r="E20" i="51"/>
  <c r="Q19" i="51"/>
  <c r="T15" i="51"/>
  <c r="I16" i="51"/>
  <c r="T39" i="51"/>
  <c r="W47" i="51"/>
  <c r="P23" i="51"/>
  <c r="Q47" i="51"/>
  <c r="V21" i="51"/>
  <c r="K21" i="51"/>
  <c r="U19" i="51"/>
  <c r="S39" i="51"/>
  <c r="AB47" i="51"/>
  <c r="H19" i="51"/>
  <c r="Z21" i="51"/>
  <c r="Q21" i="51"/>
  <c r="I21" i="51"/>
  <c r="N20" i="51"/>
  <c r="X19" i="51"/>
  <c r="S16" i="51"/>
  <c r="O16" i="51"/>
  <c r="Y39" i="51"/>
  <c r="Y49" i="51"/>
  <c r="W21" i="51"/>
  <c r="P20" i="51"/>
  <c r="H20" i="51"/>
  <c r="J49" i="51"/>
  <c r="T20" i="51"/>
  <c r="R21" i="51"/>
  <c r="O20" i="51"/>
  <c r="Q20" i="51"/>
  <c r="L20" i="51"/>
  <c r="N19" i="51"/>
  <c r="W15" i="51"/>
  <c r="W41" i="51"/>
  <c r="U47" i="51"/>
  <c r="G19" i="51"/>
  <c r="F19" i="51"/>
  <c r="Z41" i="51"/>
  <c r="F47" i="51"/>
  <c r="S20" i="51"/>
  <c r="AB21" i="51"/>
  <c r="R19" i="51"/>
  <c r="P19" i="51"/>
  <c r="K20" i="51"/>
  <c r="M19" i="51"/>
  <c r="U15" i="51"/>
  <c r="V41" i="51"/>
  <c r="M20" i="51"/>
  <c r="V48" i="51"/>
  <c r="T21" i="51"/>
  <c r="AA21" i="51"/>
  <c r="E21" i="51"/>
  <c r="O19" i="51"/>
  <c r="J20" i="51"/>
  <c r="W17" i="51"/>
  <c r="N41" i="51"/>
  <c r="M41" i="51"/>
  <c r="O49" i="51"/>
  <c r="V47" i="51"/>
  <c r="AB49" i="51"/>
  <c r="AA47" i="51"/>
  <c r="I49" i="51"/>
  <c r="U48" i="51"/>
  <c r="W39" i="51"/>
  <c r="T48" i="51"/>
  <c r="N48" i="51"/>
  <c r="Q48" i="51"/>
  <c r="R48" i="51"/>
  <c r="X49" i="51"/>
  <c r="Q49" i="51"/>
  <c r="S48" i="51"/>
  <c r="M48" i="51"/>
  <c r="E48" i="51"/>
  <c r="E47" i="51"/>
  <c r="W49" i="51"/>
  <c r="P47" i="51"/>
  <c r="T49" i="51"/>
  <c r="L48" i="51"/>
  <c r="N47" i="51"/>
  <c r="AB48" i="51"/>
  <c r="V49" i="51"/>
  <c r="O47" i="51"/>
  <c r="U41" i="51"/>
  <c r="H47" i="51"/>
  <c r="K48" i="51"/>
  <c r="M47" i="51"/>
  <c r="AA48" i="51"/>
  <c r="U49" i="51"/>
  <c r="P49" i="51"/>
  <c r="S40" i="51"/>
  <c r="H41" i="51"/>
  <c r="G47" i="51"/>
  <c r="J48" i="51"/>
  <c r="L47" i="51"/>
  <c r="F48" i="51"/>
  <c r="T47" i="51"/>
  <c r="Z49" i="51"/>
  <c r="G49" i="51"/>
  <c r="I48" i="51"/>
  <c r="K47" i="51"/>
  <c r="P48" i="51"/>
  <c r="N49" i="51"/>
  <c r="Z48" i="51"/>
  <c r="S49" i="51"/>
  <c r="Z47" i="51"/>
  <c r="J47" i="51"/>
  <c r="O48" i="51"/>
  <c r="M49" i="51"/>
  <c r="Y48" i="51"/>
  <c r="O39" i="51"/>
  <c r="H49" i="51"/>
  <c r="Y47" i="51"/>
  <c r="I47" i="51"/>
  <c r="H48" i="51"/>
  <c r="L49" i="51"/>
  <c r="X48" i="51"/>
  <c r="X39" i="51"/>
  <c r="Z40" i="51"/>
  <c r="G48" i="51"/>
  <c r="X47" i="51"/>
  <c r="R49" i="51"/>
  <c r="R47" i="51"/>
  <c r="K49" i="51"/>
  <c r="U39" i="51"/>
  <c r="V40" i="51"/>
  <c r="X40" i="51"/>
  <c r="Q56" i="51"/>
  <c r="F55" i="51"/>
  <c r="J56" i="51"/>
  <c r="K55" i="51"/>
  <c r="T41" i="51"/>
  <c r="W40" i="51"/>
  <c r="E55" i="51"/>
  <c r="I55" i="51"/>
  <c r="X41" i="51"/>
  <c r="N40" i="51"/>
  <c r="I40" i="51"/>
  <c r="H23" i="51"/>
  <c r="U25" i="51"/>
  <c r="J24" i="51"/>
  <c r="Q23" i="51"/>
  <c r="F25" i="51"/>
  <c r="Z24" i="51"/>
  <c r="M23" i="51"/>
  <c r="L23" i="51"/>
  <c r="J23" i="51"/>
  <c r="O25" i="51"/>
  <c r="T25" i="51"/>
  <c r="Q24" i="51"/>
  <c r="H40" i="51"/>
  <c r="G23" i="51"/>
  <c r="X25" i="51"/>
  <c r="E39" i="51"/>
  <c r="S24" i="51"/>
  <c r="E23" i="51"/>
  <c r="K23" i="51"/>
  <c r="F24" i="51"/>
  <c r="V25" i="51"/>
  <c r="O23" i="51"/>
  <c r="E25" i="51"/>
  <c r="T24" i="51"/>
  <c r="Z23" i="51"/>
  <c r="R25" i="51"/>
  <c r="O24" i="51"/>
  <c r="N25" i="51"/>
  <c r="X24" i="51"/>
  <c r="P24" i="51"/>
  <c r="T23" i="51"/>
  <c r="Y23" i="51"/>
  <c r="Q25" i="51"/>
  <c r="H25" i="51"/>
  <c r="M25" i="51"/>
  <c r="W24" i="51"/>
  <c r="P25" i="51"/>
  <c r="X23" i="51"/>
  <c r="AB25" i="51"/>
  <c r="R23" i="51"/>
  <c r="L25" i="51"/>
  <c r="V24" i="51"/>
  <c r="Z25" i="51"/>
  <c r="N24" i="51"/>
  <c r="W23" i="51"/>
  <c r="AA25" i="51"/>
  <c r="E24" i="51"/>
  <c r="K25" i="51"/>
  <c r="U24" i="51"/>
  <c r="S23" i="51"/>
  <c r="M24" i="51"/>
  <c r="V23" i="51"/>
  <c r="R24" i="51"/>
  <c r="AB23" i="51"/>
  <c r="J25" i="51"/>
  <c r="H24" i="51"/>
  <c r="N39" i="51"/>
  <c r="Y24" i="51"/>
  <c r="G25" i="51"/>
  <c r="L24" i="51"/>
  <c r="U23" i="51"/>
  <c r="AB24" i="51"/>
  <c r="AA23" i="51"/>
  <c r="I25" i="51"/>
  <c r="V39" i="51"/>
  <c r="Q39" i="51"/>
  <c r="K39" i="51"/>
  <c r="I23" i="51"/>
  <c r="S25" i="51"/>
  <c r="K24" i="51"/>
  <c r="N23" i="51"/>
  <c r="AA24" i="51"/>
  <c r="Y25" i="51"/>
  <c r="Z39" i="51"/>
  <c r="P39" i="51"/>
  <c r="AB41" i="51"/>
  <c r="V15" i="51"/>
  <c r="M15" i="51"/>
  <c r="AB17" i="51"/>
  <c r="V17" i="51"/>
  <c r="AA17" i="51"/>
  <c r="U17" i="51"/>
  <c r="F17" i="51"/>
  <c r="L17" i="51"/>
  <c r="R16" i="51"/>
  <c r="W12" i="51"/>
  <c r="I13" i="51"/>
  <c r="F11" i="51"/>
  <c r="P11" i="51"/>
  <c r="O11" i="51"/>
  <c r="I39" i="51"/>
  <c r="M57" i="51"/>
  <c r="W56" i="51"/>
  <c r="U55" i="51"/>
  <c r="T40" i="51"/>
  <c r="Y41" i="51"/>
  <c r="Y40" i="51"/>
  <c r="AA41" i="51"/>
  <c r="J36" i="51"/>
  <c r="S15" i="51"/>
  <c r="X15" i="51"/>
  <c r="N17" i="51"/>
  <c r="X16" i="51"/>
  <c r="E16" i="51"/>
  <c r="P17" i="51"/>
  <c r="K35" i="51"/>
  <c r="S37" i="51"/>
  <c r="H16" i="51"/>
  <c r="Y15" i="51"/>
  <c r="M17" i="51"/>
  <c r="W16" i="51"/>
  <c r="N15" i="51"/>
  <c r="O17" i="51"/>
  <c r="F36" i="51"/>
  <c r="U37" i="51"/>
  <c r="H17" i="51"/>
  <c r="R15" i="51"/>
  <c r="K17" i="51"/>
  <c r="U16" i="51"/>
  <c r="L15" i="51"/>
  <c r="E15" i="51"/>
  <c r="O37" i="51"/>
  <c r="Q41" i="51"/>
  <c r="H15" i="51"/>
  <c r="AB15" i="51"/>
  <c r="J17" i="51"/>
  <c r="T17" i="51"/>
  <c r="K15" i="51"/>
  <c r="AB16" i="51"/>
  <c r="G17" i="51"/>
  <c r="AA15" i="51"/>
  <c r="I17" i="51"/>
  <c r="E17" i="51"/>
  <c r="J15" i="51"/>
  <c r="AA16" i="51"/>
  <c r="S17" i="51"/>
  <c r="Z17" i="51"/>
  <c r="F15" i="51"/>
  <c r="N16" i="51"/>
  <c r="I15" i="51"/>
  <c r="Q16" i="51"/>
  <c r="H39" i="51"/>
  <c r="R39" i="51"/>
  <c r="K41" i="51"/>
  <c r="M40" i="51"/>
  <c r="F41" i="51"/>
  <c r="G16" i="51"/>
  <c r="Y17" i="51"/>
  <c r="Q17" i="51"/>
  <c r="M16" i="51"/>
  <c r="R17" i="51"/>
  <c r="F16" i="51"/>
  <c r="G41" i="51"/>
  <c r="AB39" i="51"/>
  <c r="J41" i="51"/>
  <c r="K40" i="51"/>
  <c r="E41" i="51"/>
  <c r="T16" i="51"/>
  <c r="X17" i="51"/>
  <c r="P15" i="51"/>
  <c r="L16" i="51"/>
  <c r="Q15" i="51"/>
  <c r="G40" i="51"/>
  <c r="AA39" i="51"/>
  <c r="I41" i="51"/>
  <c r="J40" i="51"/>
  <c r="P41" i="51"/>
  <c r="O41" i="51"/>
  <c r="AB52" i="51"/>
  <c r="G36" i="51"/>
  <c r="Z35" i="51"/>
  <c r="I35" i="51"/>
  <c r="P36" i="51"/>
  <c r="N37" i="51"/>
  <c r="Y36" i="51"/>
  <c r="T36" i="51"/>
  <c r="Y35" i="51"/>
  <c r="H36" i="51"/>
  <c r="O36" i="51"/>
  <c r="M37" i="51"/>
  <c r="X36" i="51"/>
  <c r="T35" i="51"/>
  <c r="X35" i="51"/>
  <c r="E35" i="51"/>
  <c r="R35" i="51"/>
  <c r="L37" i="51"/>
  <c r="W36" i="51"/>
  <c r="S35" i="51"/>
  <c r="S36" i="51"/>
  <c r="W35" i="51"/>
  <c r="R37" i="51"/>
  <c r="E37" i="51"/>
  <c r="K37" i="51"/>
  <c r="V36" i="51"/>
  <c r="I36" i="51"/>
  <c r="F37" i="51"/>
  <c r="V35" i="51"/>
  <c r="AB37" i="51"/>
  <c r="AB35" i="51"/>
  <c r="J37" i="51"/>
  <c r="U36" i="51"/>
  <c r="P37" i="51"/>
  <c r="U35" i="51"/>
  <c r="AA37" i="51"/>
  <c r="AA35" i="51"/>
  <c r="I37" i="51"/>
  <c r="E36" i="51"/>
  <c r="Z37" i="51"/>
  <c r="G35" i="51"/>
  <c r="N36" i="51"/>
  <c r="Q35" i="51"/>
  <c r="H35" i="51"/>
  <c r="Y37" i="51"/>
  <c r="F35" i="51"/>
  <c r="G52" i="51"/>
  <c r="T37" i="51"/>
  <c r="M36" i="51"/>
  <c r="N35" i="51"/>
  <c r="R36" i="51"/>
  <c r="X37" i="51"/>
  <c r="Q36" i="51"/>
  <c r="Z53" i="51"/>
  <c r="R40" i="51"/>
  <c r="J35" i="51"/>
  <c r="Z36" i="51"/>
  <c r="H37" i="51"/>
  <c r="L36" i="51"/>
  <c r="M35" i="51"/>
  <c r="AB36" i="51"/>
  <c r="W37" i="51"/>
  <c r="P35" i="51"/>
  <c r="F51" i="51"/>
  <c r="M39" i="51"/>
  <c r="AB40" i="51"/>
  <c r="Q37" i="51"/>
  <c r="G37" i="51"/>
  <c r="K36" i="51"/>
  <c r="L35" i="51"/>
  <c r="AA36" i="51"/>
  <c r="V37" i="51"/>
  <c r="L52" i="51"/>
  <c r="L39" i="51"/>
  <c r="O40" i="51"/>
  <c r="G51" i="51"/>
  <c r="AA51" i="51"/>
  <c r="I53" i="51"/>
  <c r="M52" i="51"/>
  <c r="AB53" i="51"/>
  <c r="H53" i="51"/>
  <c r="Y53" i="51"/>
  <c r="Q52" i="51"/>
  <c r="K52" i="51"/>
  <c r="AA52" i="51"/>
  <c r="Z51" i="51"/>
  <c r="X53" i="51"/>
  <c r="P51" i="51"/>
  <c r="J52" i="51"/>
  <c r="F52" i="51"/>
  <c r="W51" i="51"/>
  <c r="W53" i="51"/>
  <c r="O51" i="51"/>
  <c r="N51" i="51"/>
  <c r="Q53" i="51"/>
  <c r="S51" i="51"/>
  <c r="X51" i="51"/>
  <c r="V53" i="51"/>
  <c r="Z52" i="51"/>
  <c r="M51" i="51"/>
  <c r="P52" i="51"/>
  <c r="H52" i="51"/>
  <c r="U51" i="51"/>
  <c r="U53" i="51"/>
  <c r="Y52" i="51"/>
  <c r="L51" i="51"/>
  <c r="H51" i="51"/>
  <c r="V51" i="51"/>
  <c r="N53" i="51"/>
  <c r="X52" i="51"/>
  <c r="J51" i="51"/>
  <c r="S52" i="51"/>
  <c r="Y51" i="51"/>
  <c r="M53" i="51"/>
  <c r="W52" i="51"/>
  <c r="I51" i="51"/>
  <c r="T53" i="51"/>
  <c r="R51" i="51"/>
  <c r="L53" i="51"/>
  <c r="V52" i="51"/>
  <c r="T52" i="51"/>
  <c r="G53" i="51"/>
  <c r="E53" i="51"/>
  <c r="K53" i="51"/>
  <c r="E52" i="51"/>
  <c r="E51" i="51"/>
  <c r="AA40" i="51"/>
  <c r="S53" i="51"/>
  <c r="AB51" i="51"/>
  <c r="J53" i="51"/>
  <c r="N52" i="51"/>
  <c r="R53" i="51"/>
  <c r="S41" i="51"/>
  <c r="E40" i="51"/>
  <c r="L41" i="51"/>
  <c r="U40" i="51"/>
  <c r="J39" i="51"/>
  <c r="P40" i="51"/>
  <c r="O52" i="51"/>
  <c r="V30" i="51"/>
  <c r="I52" i="51"/>
  <c r="AA53" i="51"/>
  <c r="Q51" i="51"/>
  <c r="F53" i="51"/>
  <c r="P53" i="51"/>
  <c r="O53" i="51"/>
  <c r="T51" i="51"/>
  <c r="U52" i="51"/>
  <c r="K51" i="51"/>
  <c r="F40" i="51"/>
  <c r="N30" i="51"/>
  <c r="AA30" i="51"/>
  <c r="O34" i="51"/>
  <c r="X34" i="51"/>
  <c r="F39" i="51"/>
  <c r="L40" i="51"/>
  <c r="R41" i="51"/>
  <c r="F30" i="51"/>
  <c r="K30" i="51"/>
  <c r="F34" i="51"/>
  <c r="S34" i="51"/>
  <c r="AD33" i="51"/>
  <c r="U34" i="51"/>
  <c r="E34" i="51"/>
  <c r="AC31" i="51"/>
  <c r="Z34" i="51"/>
  <c r="AC33" i="51"/>
  <c r="Y34" i="51"/>
  <c r="L30" i="51"/>
  <c r="H34" i="51"/>
  <c r="AC32" i="51"/>
  <c r="AD32" i="51"/>
  <c r="T34" i="51"/>
  <c r="Q34" i="51"/>
  <c r="N34" i="51"/>
  <c r="I30" i="51"/>
  <c r="R34" i="51"/>
  <c r="P34" i="51"/>
  <c r="M34" i="51"/>
  <c r="G34" i="51"/>
  <c r="AB34" i="51"/>
  <c r="AD31" i="51"/>
  <c r="L34" i="51"/>
  <c r="AA34" i="51"/>
  <c r="K34" i="51"/>
  <c r="Q30" i="51"/>
  <c r="W34" i="51"/>
  <c r="J34" i="51"/>
  <c r="V34" i="51"/>
  <c r="I34" i="51"/>
  <c r="AG36" i="49"/>
  <c r="AG37" i="49" s="1"/>
  <c r="AG39" i="49"/>
  <c r="E27" i="22"/>
  <c r="E16" i="46"/>
  <c r="B15" i="47" s="1"/>
  <c r="D57" i="47"/>
  <c r="D56" i="47"/>
  <c r="D58" i="47" s="1"/>
  <c r="D55" i="47"/>
  <c r="D53" i="47"/>
  <c r="D106" i="47" s="1"/>
  <c r="D52" i="47"/>
  <c r="D51" i="47"/>
  <c r="D49" i="47"/>
  <c r="D48" i="47"/>
  <c r="D101" i="47" s="1"/>
  <c r="D47" i="47"/>
  <c r="D50" i="47" s="1"/>
  <c r="D45" i="47"/>
  <c r="D44" i="47"/>
  <c r="D43" i="47"/>
  <c r="D96" i="47" s="1"/>
  <c r="D41" i="47"/>
  <c r="D40" i="47"/>
  <c r="D93" i="47" s="1"/>
  <c r="D39" i="47"/>
  <c r="D92" i="47" s="1"/>
  <c r="D37" i="47"/>
  <c r="D90" i="47" s="1"/>
  <c r="D36" i="47"/>
  <c r="D89" i="47" s="1"/>
  <c r="D35" i="47"/>
  <c r="D88" i="47" s="1"/>
  <c r="D33" i="47"/>
  <c r="D86" i="47" s="1"/>
  <c r="D32" i="47"/>
  <c r="D31" i="47"/>
  <c r="D34" i="47" s="1"/>
  <c r="D29" i="47"/>
  <c r="D82" i="47" s="1"/>
  <c r="D28" i="47"/>
  <c r="D81" i="47" s="1"/>
  <c r="D27" i="47"/>
  <c r="D25" i="47"/>
  <c r="D78" i="47" s="1"/>
  <c r="D24" i="47"/>
  <c r="D77" i="47" s="1"/>
  <c r="D23" i="47"/>
  <c r="D21" i="47"/>
  <c r="D74" i="47" s="1"/>
  <c r="D20" i="47"/>
  <c r="D19" i="47"/>
  <c r="D17" i="47"/>
  <c r="D16" i="47"/>
  <c r="D15" i="47"/>
  <c r="D13" i="47"/>
  <c r="D66" i="47" s="1"/>
  <c r="D12" i="47"/>
  <c r="D65" i="47" s="1"/>
  <c r="D11" i="47"/>
  <c r="D6" i="47"/>
  <c r="A55" i="47"/>
  <c r="A108" i="47" s="1"/>
  <c r="A51" i="47"/>
  <c r="A47" i="47"/>
  <c r="A100" i="47" s="1"/>
  <c r="A43" i="47"/>
  <c r="A39" i="47"/>
  <c r="A92" i="47" s="1"/>
  <c r="A35" i="47"/>
  <c r="A31" i="47"/>
  <c r="A84" i="47" s="1"/>
  <c r="A27" i="47"/>
  <c r="A80" i="47" s="1"/>
  <c r="A23" i="47"/>
  <c r="A76" i="47" s="1"/>
  <c r="A19" i="47"/>
  <c r="A72" i="47" s="1"/>
  <c r="A15" i="47"/>
  <c r="A68" i="47" s="1"/>
  <c r="A11" i="47"/>
  <c r="D110" i="47"/>
  <c r="A104" i="47"/>
  <c r="A96" i="47"/>
  <c r="A88" i="47"/>
  <c r="AF29" i="47"/>
  <c r="AF33" i="47" s="1"/>
  <c r="AF37" i="47" s="1"/>
  <c r="AF41" i="47" s="1"/>
  <c r="AF45" i="47" s="1"/>
  <c r="AF49" i="47" s="1"/>
  <c r="AF53" i="47" s="1"/>
  <c r="AF57" i="47" s="1"/>
  <c r="AG17" i="47"/>
  <c r="AF17" i="47"/>
  <c r="AF21" i="47" s="1"/>
  <c r="AF25" i="47" s="1"/>
  <c r="D70" i="47"/>
  <c r="AG16" i="47"/>
  <c r="AF16" i="47"/>
  <c r="AF20" i="47" s="1"/>
  <c r="AF24" i="47" s="1"/>
  <c r="AF28" i="47" s="1"/>
  <c r="AF32" i="47" s="1"/>
  <c r="AF36" i="47" s="1"/>
  <c r="AF40" i="47" s="1"/>
  <c r="AF44" i="47" s="1"/>
  <c r="AF48" i="47" s="1"/>
  <c r="AF52" i="47" s="1"/>
  <c r="AF56" i="47" s="1"/>
  <c r="AG15" i="47"/>
  <c r="AG19" i="47" s="1"/>
  <c r="AF15" i="47"/>
  <c r="AF19" i="47" s="1"/>
  <c r="AF23" i="47" s="1"/>
  <c r="AF27" i="47" s="1"/>
  <c r="AF31" i="47" s="1"/>
  <c r="AF35" i="47" s="1"/>
  <c r="AF39" i="47" s="1"/>
  <c r="AF43" i="47" s="1"/>
  <c r="AF47" i="47" s="1"/>
  <c r="AF51" i="47" s="1"/>
  <c r="AF55" i="47" s="1"/>
  <c r="AG12" i="47"/>
  <c r="AG13" i="47" s="1"/>
  <c r="A64" i="47"/>
  <c r="A63" i="47"/>
  <c r="E24" i="46"/>
  <c r="B47" i="47" s="1"/>
  <c r="E23" i="46"/>
  <c r="B43" i="47" s="1"/>
  <c r="E22" i="46"/>
  <c r="B39" i="47" s="1"/>
  <c r="E21" i="46"/>
  <c r="B35" i="47" s="1"/>
  <c r="E20" i="46"/>
  <c r="B31" i="47" s="1"/>
  <c r="E19" i="46"/>
  <c r="B27" i="47" s="1"/>
  <c r="E18" i="46"/>
  <c r="B23" i="47" s="1"/>
  <c r="E17" i="46"/>
  <c r="B19" i="47" s="1"/>
  <c r="E26" i="46"/>
  <c r="B55" i="47" s="1"/>
  <c r="E25" i="46"/>
  <c r="B51" i="47" s="1"/>
  <c r="E15" i="46"/>
  <c r="B11" i="47" s="1"/>
  <c r="U30" i="51" l="1"/>
  <c r="W30" i="51"/>
  <c r="H30" i="51"/>
  <c r="T30" i="51"/>
  <c r="M30" i="51"/>
  <c r="X30" i="51"/>
  <c r="AC27" i="51"/>
  <c r="AD27" i="51"/>
  <c r="AB30" i="51"/>
  <c r="AD28" i="51"/>
  <c r="AC29" i="51"/>
  <c r="AD29" i="51"/>
  <c r="AC28" i="51"/>
  <c r="H46" i="51"/>
  <c r="G46" i="51"/>
  <c r="O46" i="51"/>
  <c r="R46" i="51"/>
  <c r="M46" i="51"/>
  <c r="Z46" i="51"/>
  <c r="N46" i="51"/>
  <c r="U46" i="51"/>
  <c r="X46" i="51"/>
  <c r="AA46" i="51"/>
  <c r="I46" i="51"/>
  <c r="K46" i="51"/>
  <c r="H14" i="51"/>
  <c r="G14" i="51"/>
  <c r="O18" i="51"/>
  <c r="X14" i="51"/>
  <c r="AA14" i="51"/>
  <c r="V46" i="51"/>
  <c r="S46" i="51"/>
  <c r="F46" i="51"/>
  <c r="Q46" i="51"/>
  <c r="W46" i="51"/>
  <c r="AD44" i="51"/>
  <c r="Y46" i="51"/>
  <c r="AB14" i="51"/>
  <c r="Q14" i="51"/>
  <c r="M14" i="51"/>
  <c r="S14" i="51"/>
  <c r="P46" i="51"/>
  <c r="Y14" i="51"/>
  <c r="AD45" i="51"/>
  <c r="AB22" i="51"/>
  <c r="T58" i="51"/>
  <c r="L46" i="51"/>
  <c r="Q58" i="51"/>
  <c r="G58" i="51"/>
  <c r="S58" i="51"/>
  <c r="N14" i="51"/>
  <c r="E58" i="51"/>
  <c r="AD43" i="51"/>
  <c r="H58" i="51"/>
  <c r="AB46" i="51"/>
  <c r="AC45" i="51"/>
  <c r="V58" i="51"/>
  <c r="P14" i="51"/>
  <c r="J46" i="51"/>
  <c r="AC44" i="51"/>
  <c r="E46" i="51"/>
  <c r="T46" i="51"/>
  <c r="AA58" i="51"/>
  <c r="R14" i="51"/>
  <c r="W22" i="51"/>
  <c r="AC43" i="51"/>
  <c r="O58" i="51"/>
  <c r="AB58" i="51"/>
  <c r="T14" i="51"/>
  <c r="X22" i="51"/>
  <c r="P58" i="51"/>
  <c r="V14" i="51"/>
  <c r="L22" i="51"/>
  <c r="O22" i="51"/>
  <c r="Z22" i="51"/>
  <c r="AD13" i="51"/>
  <c r="L14" i="51"/>
  <c r="N58" i="51"/>
  <c r="I58" i="51"/>
  <c r="U14" i="51"/>
  <c r="Z58" i="51"/>
  <c r="Y22" i="51"/>
  <c r="AD57" i="51"/>
  <c r="R58" i="51"/>
  <c r="X26" i="51"/>
  <c r="Q50" i="51"/>
  <c r="S50" i="51"/>
  <c r="N22" i="51"/>
  <c r="J14" i="51"/>
  <c r="Y50" i="51"/>
  <c r="S22" i="51"/>
  <c r="I22" i="51"/>
  <c r="E14" i="51"/>
  <c r="Q42" i="51"/>
  <c r="AB26" i="51"/>
  <c r="O50" i="51"/>
  <c r="R22" i="51"/>
  <c r="N50" i="51"/>
  <c r="P50" i="51"/>
  <c r="K14" i="51"/>
  <c r="Z14" i="51"/>
  <c r="H38" i="51"/>
  <c r="T22" i="51"/>
  <c r="K58" i="51"/>
  <c r="Y58" i="51"/>
  <c r="X58" i="51"/>
  <c r="X50" i="51"/>
  <c r="L58" i="51"/>
  <c r="AD12" i="51"/>
  <c r="Q38" i="51"/>
  <c r="W42" i="51"/>
  <c r="T50" i="51"/>
  <c r="K54" i="51"/>
  <c r="O14" i="51"/>
  <c r="P26" i="51"/>
  <c r="V50" i="51"/>
  <c r="AD56" i="51"/>
  <c r="I50" i="51"/>
  <c r="AB38" i="51"/>
  <c r="G22" i="51"/>
  <c r="E22" i="51"/>
  <c r="Z18" i="51"/>
  <c r="V18" i="51"/>
  <c r="U22" i="51"/>
  <c r="W50" i="51"/>
  <c r="AA22" i="51"/>
  <c r="AA42" i="51"/>
  <c r="AD49" i="51"/>
  <c r="M58" i="51"/>
  <c r="F14" i="51"/>
  <c r="J58" i="51"/>
  <c r="M22" i="51"/>
  <c r="K22" i="51"/>
  <c r="AC13" i="51"/>
  <c r="F58" i="51"/>
  <c r="V22" i="51"/>
  <c r="AC12" i="51"/>
  <c r="P22" i="51"/>
  <c r="V42" i="51"/>
  <c r="AD19" i="51"/>
  <c r="U42" i="51"/>
  <c r="AC19" i="51"/>
  <c r="W14" i="51"/>
  <c r="I14" i="51"/>
  <c r="H42" i="51"/>
  <c r="AD55" i="51"/>
  <c r="X42" i="51"/>
  <c r="AA50" i="51"/>
  <c r="F50" i="51"/>
  <c r="E54" i="51"/>
  <c r="I42" i="51"/>
  <c r="W58" i="51"/>
  <c r="F26" i="51"/>
  <c r="Z50" i="51"/>
  <c r="F22" i="51"/>
  <c r="G42" i="51"/>
  <c r="R50" i="51"/>
  <c r="AC49" i="51"/>
  <c r="M50" i="51"/>
  <c r="E50" i="51"/>
  <c r="J50" i="51"/>
  <c r="K50" i="51"/>
  <c r="AC48" i="51"/>
  <c r="H22" i="51"/>
  <c r="Q22" i="51"/>
  <c r="AD20" i="51"/>
  <c r="AB50" i="51"/>
  <c r="AC20" i="51"/>
  <c r="U50" i="51"/>
  <c r="J22" i="51"/>
  <c r="Z42" i="51"/>
  <c r="AD47" i="51"/>
  <c r="F54" i="51"/>
  <c r="AC21" i="51"/>
  <c r="AD21" i="51"/>
  <c r="AC57" i="51"/>
  <c r="L50" i="51"/>
  <c r="W18" i="51"/>
  <c r="G50" i="51"/>
  <c r="S42" i="51"/>
  <c r="AC47" i="51"/>
  <c r="U26" i="51"/>
  <c r="H50" i="51"/>
  <c r="AD48" i="51"/>
  <c r="AC11" i="51"/>
  <c r="AD11" i="51"/>
  <c r="T42" i="51"/>
  <c r="E26" i="51"/>
  <c r="N42" i="51"/>
  <c r="J38" i="51"/>
  <c r="P38" i="51"/>
  <c r="H26" i="51"/>
  <c r="O26" i="51"/>
  <c r="R18" i="51"/>
  <c r="S26" i="51"/>
  <c r="F42" i="51"/>
  <c r="J26" i="51"/>
  <c r="M54" i="51"/>
  <c r="O54" i="51"/>
  <c r="L38" i="51"/>
  <c r="Y26" i="51"/>
  <c r="AA26" i="51"/>
  <c r="Y38" i="51"/>
  <c r="Q18" i="51"/>
  <c r="Q26" i="51"/>
  <c r="K18" i="51"/>
  <c r="N38" i="51"/>
  <c r="AC55" i="51"/>
  <c r="AA54" i="51"/>
  <c r="J54" i="51"/>
  <c r="R54" i="51"/>
  <c r="L54" i="51"/>
  <c r="U38" i="51"/>
  <c r="P42" i="51"/>
  <c r="J42" i="51"/>
  <c r="U18" i="51"/>
  <c r="S38" i="51"/>
  <c r="F18" i="51"/>
  <c r="AD23" i="51"/>
  <c r="G26" i="51"/>
  <c r="AD25" i="51"/>
  <c r="T26" i="51"/>
  <c r="AC56" i="51"/>
  <c r="U58" i="51"/>
  <c r="M42" i="51"/>
  <c r="K42" i="51"/>
  <c r="I18" i="51"/>
  <c r="AD24" i="51"/>
  <c r="Y54" i="51"/>
  <c r="K26" i="51"/>
  <c r="W26" i="51"/>
  <c r="AC25" i="51"/>
  <c r="W54" i="51"/>
  <c r="AC24" i="51"/>
  <c r="P18" i="51"/>
  <c r="N18" i="51"/>
  <c r="I26" i="51"/>
  <c r="V26" i="51"/>
  <c r="R26" i="51"/>
  <c r="T54" i="51"/>
  <c r="W38" i="51"/>
  <c r="G18" i="51"/>
  <c r="AA18" i="51"/>
  <c r="X38" i="51"/>
  <c r="AC15" i="51"/>
  <c r="Y42" i="51"/>
  <c r="Z26" i="51"/>
  <c r="N26" i="51"/>
  <c r="H54" i="51"/>
  <c r="M38" i="51"/>
  <c r="L26" i="51"/>
  <c r="M26" i="51"/>
  <c r="AC23" i="51"/>
  <c r="R42" i="51"/>
  <c r="AB42" i="51"/>
  <c r="AD39" i="51"/>
  <c r="T18" i="51"/>
  <c r="AD15" i="51"/>
  <c r="L18" i="51"/>
  <c r="AB18" i="51"/>
  <c r="N54" i="51"/>
  <c r="S18" i="51"/>
  <c r="J18" i="51"/>
  <c r="AD40" i="51"/>
  <c r="L42" i="51"/>
  <c r="I38" i="51"/>
  <c r="V38" i="51"/>
  <c r="T38" i="51"/>
  <c r="AD17" i="51"/>
  <c r="AC17" i="51"/>
  <c r="AA38" i="51"/>
  <c r="E18" i="51"/>
  <c r="Y18" i="51"/>
  <c r="AC35" i="51"/>
  <c r="E38" i="51"/>
  <c r="O42" i="51"/>
  <c r="H18" i="51"/>
  <c r="S54" i="51"/>
  <c r="I54" i="51"/>
  <c r="Z38" i="51"/>
  <c r="F38" i="51"/>
  <c r="AD52" i="51"/>
  <c r="AC36" i="51"/>
  <c r="G38" i="51"/>
  <c r="AC16" i="51"/>
  <c r="M18" i="51"/>
  <c r="AD16" i="51"/>
  <c r="E42" i="51"/>
  <c r="X18" i="51"/>
  <c r="AD37" i="51"/>
  <c r="AD36" i="51"/>
  <c r="U54" i="51"/>
  <c r="R38" i="51"/>
  <c r="AD53" i="51"/>
  <c r="AB54" i="51"/>
  <c r="O38" i="51"/>
  <c r="AD35" i="51"/>
  <c r="AC37" i="51"/>
  <c r="K38" i="51"/>
  <c r="AD51" i="51"/>
  <c r="G54" i="51"/>
  <c r="AC52" i="51"/>
  <c r="Z54" i="51"/>
  <c r="X54" i="51"/>
  <c r="AC39" i="51"/>
  <c r="AC40" i="51"/>
  <c r="V54" i="51"/>
  <c r="AC53" i="51"/>
  <c r="P54" i="51"/>
  <c r="Q54" i="51"/>
  <c r="AC51" i="51"/>
  <c r="AC41" i="51"/>
  <c r="AD41" i="51"/>
  <c r="AC34" i="51"/>
  <c r="AD34" i="51"/>
  <c r="AC30" i="51"/>
  <c r="AD30" i="51"/>
  <c r="D100" i="47"/>
  <c r="D54" i="47"/>
  <c r="D46" i="47"/>
  <c r="AG43" i="49"/>
  <c r="AG40" i="49"/>
  <c r="AG41" i="49" s="1"/>
  <c r="AG20" i="47"/>
  <c r="AG21" i="47" s="1"/>
  <c r="AG23" i="47"/>
  <c r="D68" i="47"/>
  <c r="D18" i="47"/>
  <c r="D30" i="47"/>
  <c r="D72" i="47"/>
  <c r="A10" i="47"/>
  <c r="D73" i="47"/>
  <c r="D22" i="47"/>
  <c r="D80" i="47"/>
  <c r="D14" i="47"/>
  <c r="D64" i="47"/>
  <c r="D76" i="47"/>
  <c r="D26" i="47"/>
  <c r="D85" i="47"/>
  <c r="D84" i="47"/>
  <c r="D94" i="47"/>
  <c r="D38" i="47"/>
  <c r="D69" i="47"/>
  <c r="D98" i="47"/>
  <c r="D42" i="47"/>
  <c r="D105" i="47"/>
  <c r="D91" i="47"/>
  <c r="D102" i="47"/>
  <c r="D97" i="47"/>
  <c r="D108" i="47"/>
  <c r="D109" i="47"/>
  <c r="D104" i="47"/>
  <c r="E27" i="46"/>
  <c r="C27" i="46"/>
  <c r="AD46" i="51" l="1"/>
  <c r="AC46" i="51"/>
  <c r="AD22" i="51"/>
  <c r="AC14" i="51"/>
  <c r="AD14" i="51"/>
  <c r="AC22" i="51"/>
  <c r="AD50" i="51"/>
  <c r="AD58" i="51"/>
  <c r="AC50" i="51"/>
  <c r="AC58" i="51"/>
  <c r="AD26" i="51"/>
  <c r="AC26" i="51"/>
  <c r="AD42" i="51"/>
  <c r="AD54" i="51"/>
  <c r="AD18" i="51"/>
  <c r="AC38" i="51"/>
  <c r="AC18" i="51"/>
  <c r="AD38" i="51"/>
  <c r="AC42" i="51"/>
  <c r="AC54" i="51"/>
  <c r="AG47" i="49"/>
  <c r="AG44" i="49"/>
  <c r="AG45" i="49" s="1"/>
  <c r="D95" i="47"/>
  <c r="D67" i="47"/>
  <c r="D103" i="47"/>
  <c r="D99" i="47"/>
  <c r="D83" i="47"/>
  <c r="D87" i="47"/>
  <c r="D75" i="47"/>
  <c r="D111" i="47"/>
  <c r="AG27" i="47"/>
  <c r="AG24" i="47"/>
  <c r="AG25" i="47" s="1"/>
  <c r="D71" i="47"/>
  <c r="D107" i="47"/>
  <c r="D79" i="47"/>
  <c r="AD59" i="51" l="1"/>
  <c r="AG48" i="49"/>
  <c r="AG49" i="49" s="1"/>
  <c r="AG51" i="49"/>
  <c r="AG28" i="47"/>
  <c r="AG29" i="47" s="1"/>
  <c r="AG31" i="47"/>
  <c r="AG55" i="49" l="1"/>
  <c r="AG56" i="49" s="1"/>
  <c r="AG57" i="49" s="1"/>
  <c r="AG52" i="49"/>
  <c r="AG53" i="49" s="1"/>
  <c r="AG35" i="47"/>
  <c r="AG32" i="47"/>
  <c r="AG33" i="47" s="1"/>
  <c r="AG39" i="47" l="1"/>
  <c r="AG36" i="47"/>
  <c r="AG37" i="47" s="1"/>
  <c r="AG43" i="47" l="1"/>
  <c r="AG40" i="47"/>
  <c r="AG41" i="47" s="1"/>
  <c r="AG47" i="47" l="1"/>
  <c r="AG44" i="47"/>
  <c r="AG45" i="47" s="1"/>
  <c r="AG48" i="47" l="1"/>
  <c r="AG49" i="47" s="1"/>
  <c r="AG51" i="47"/>
  <c r="AG55" i="47" l="1"/>
  <c r="AG56" i="47" s="1"/>
  <c r="AG57" i="47" s="1"/>
  <c r="AG52" i="47"/>
  <c r="AG53" i="47" s="1"/>
  <c r="Q67" i="47" l="1"/>
  <c r="Q111" i="47"/>
  <c r="F67" i="49"/>
  <c r="F71" i="49"/>
  <c r="F75" i="49"/>
  <c r="F79" i="49"/>
  <c r="F83" i="49"/>
  <c r="F87" i="49"/>
  <c r="F91" i="49"/>
  <c r="F95" i="49"/>
  <c r="F99" i="49"/>
  <c r="F103" i="49"/>
  <c r="F107" i="49"/>
  <c r="F111" i="49"/>
  <c r="AB67" i="49"/>
  <c r="AB71" i="47"/>
  <c r="AB71" i="49"/>
  <c r="AB75" i="49"/>
  <c r="S71" i="47"/>
  <c r="S75" i="47"/>
  <c r="P67" i="47"/>
  <c r="P67" i="49"/>
  <c r="P75" i="47"/>
  <c r="P75" i="49"/>
  <c r="T67" i="47"/>
  <c r="T75" i="47"/>
  <c r="T79" i="47"/>
  <c r="T83" i="47"/>
  <c r="T87" i="47"/>
  <c r="T91" i="47"/>
  <c r="T95" i="47"/>
  <c r="T99" i="47"/>
  <c r="T103" i="47"/>
  <c r="T107" i="47"/>
  <c r="T111" i="47"/>
  <c r="V99" i="49"/>
  <c r="V103" i="49"/>
  <c r="V107" i="49"/>
  <c r="V107" i="47"/>
  <c r="V111" i="49"/>
  <c r="V111" i="47"/>
  <c r="K67" i="49"/>
  <c r="K71" i="49"/>
  <c r="K75" i="49"/>
  <c r="K79" i="49"/>
  <c r="K83" i="49"/>
  <c r="K87" i="49"/>
  <c r="K91" i="49"/>
  <c r="K95" i="49"/>
  <c r="K99" i="49"/>
  <c r="K103" i="49"/>
  <c r="K107" i="49"/>
  <c r="K111" i="49"/>
  <c r="X71" i="47"/>
  <c r="X79" i="47"/>
  <c r="X83" i="47"/>
  <c r="X87" i="47"/>
  <c r="X91" i="47"/>
  <c r="X95" i="47"/>
  <c r="X99" i="47"/>
  <c r="X103" i="47"/>
  <c r="X107" i="47"/>
  <c r="X111" i="47"/>
  <c r="I67" i="49"/>
  <c r="I71" i="49"/>
  <c r="Y79" i="47"/>
  <c r="U67" i="49"/>
  <c r="N79" i="49"/>
  <c r="N83" i="49"/>
  <c r="N87" i="49"/>
  <c r="N91" i="49"/>
  <c r="N95" i="49"/>
  <c r="N99" i="49"/>
  <c r="N103" i="49"/>
  <c r="N107" i="49"/>
  <c r="N111" i="49"/>
  <c r="AA71" i="47"/>
  <c r="AA75" i="47"/>
  <c r="AA79" i="47"/>
  <c r="AA83" i="47"/>
  <c r="AA87" i="47"/>
  <c r="AA95" i="47"/>
  <c r="N71" i="47"/>
  <c r="Y87" i="47"/>
  <c r="E24" i="35"/>
  <c r="E23" i="35"/>
  <c r="E20" i="35"/>
  <c r="E19" i="35"/>
  <c r="E16" i="35"/>
  <c r="E15" i="35"/>
  <c r="E26" i="35"/>
  <c r="E25" i="35"/>
  <c r="E22" i="35"/>
  <c r="E21" i="35"/>
  <c r="E18" i="35"/>
  <c r="E17" i="35"/>
  <c r="I71" i="47" l="1"/>
  <c r="AC97" i="47"/>
  <c r="Q111" i="49"/>
  <c r="U95" i="47"/>
  <c r="U83" i="47"/>
  <c r="AC109" i="47"/>
  <c r="H95" i="47"/>
  <c r="H91" i="47"/>
  <c r="AC85" i="47"/>
  <c r="H79" i="47"/>
  <c r="H71" i="47"/>
  <c r="H67" i="47"/>
  <c r="G111" i="47"/>
  <c r="G107" i="47"/>
  <c r="G103" i="47"/>
  <c r="G99" i="47"/>
  <c r="G95" i="47"/>
  <c r="G91" i="47"/>
  <c r="R95" i="47"/>
  <c r="E111" i="47"/>
  <c r="E107" i="47"/>
  <c r="E103" i="47"/>
  <c r="E99" i="47"/>
  <c r="E95" i="47"/>
  <c r="E91" i="47"/>
  <c r="E87" i="47"/>
  <c r="E83" i="47"/>
  <c r="E79" i="47"/>
  <c r="E75" i="47"/>
  <c r="E71" i="47"/>
  <c r="E67" i="47"/>
  <c r="AA111" i="47"/>
  <c r="AA107" i="47"/>
  <c r="AA103" i="47"/>
  <c r="AA99" i="47"/>
  <c r="AA91" i="47"/>
  <c r="AA67" i="47"/>
  <c r="Y111" i="47"/>
  <c r="Y107" i="47"/>
  <c r="Y103" i="47"/>
  <c r="Y99" i="47"/>
  <c r="Y95" i="47"/>
  <c r="Y91" i="47"/>
  <c r="Y83" i="47"/>
  <c r="Y75" i="47"/>
  <c r="Y71" i="47"/>
  <c r="Y67" i="47"/>
  <c r="X75" i="47"/>
  <c r="X67" i="47"/>
  <c r="T71" i="47"/>
  <c r="O111" i="49"/>
  <c r="O107" i="49"/>
  <c r="O103" i="49"/>
  <c r="O99" i="49"/>
  <c r="O95" i="49"/>
  <c r="O91" i="49"/>
  <c r="O87" i="49"/>
  <c r="O83" i="49"/>
  <c r="O79" i="49"/>
  <c r="O75" i="49"/>
  <c r="O71" i="49"/>
  <c r="O67" i="49"/>
  <c r="Z111" i="49"/>
  <c r="Z107" i="49"/>
  <c r="Z103" i="49"/>
  <c r="Z99" i="49"/>
  <c r="Z95" i="49"/>
  <c r="Z91" i="49"/>
  <c r="Z87" i="49"/>
  <c r="Z83" i="49"/>
  <c r="Z79" i="49"/>
  <c r="Z75" i="49"/>
  <c r="Z71" i="49"/>
  <c r="Z67" i="49"/>
  <c r="M111" i="49"/>
  <c r="M107" i="49"/>
  <c r="M103" i="49"/>
  <c r="M99" i="49"/>
  <c r="M95" i="49"/>
  <c r="M91" i="49"/>
  <c r="M87" i="49"/>
  <c r="M83" i="49"/>
  <c r="M79" i="49"/>
  <c r="M75" i="49"/>
  <c r="M71" i="49"/>
  <c r="M67" i="49"/>
  <c r="L111" i="49"/>
  <c r="L107" i="49"/>
  <c r="L103" i="49"/>
  <c r="L99" i="49"/>
  <c r="L95" i="49"/>
  <c r="L91" i="49"/>
  <c r="L87" i="49"/>
  <c r="L83" i="49"/>
  <c r="L79" i="49"/>
  <c r="L75" i="49"/>
  <c r="L71" i="49"/>
  <c r="L67" i="49"/>
  <c r="W111" i="49"/>
  <c r="W107" i="49"/>
  <c r="W103" i="49"/>
  <c r="W99" i="49"/>
  <c r="W95" i="49"/>
  <c r="W91" i="49"/>
  <c r="W87" i="49"/>
  <c r="W83" i="49"/>
  <c r="W79" i="49"/>
  <c r="W75" i="49"/>
  <c r="W71" i="49"/>
  <c r="W67" i="49"/>
  <c r="H111" i="49"/>
  <c r="H107" i="49"/>
  <c r="H103" i="49"/>
  <c r="H99" i="49"/>
  <c r="H95" i="49"/>
  <c r="H91" i="49"/>
  <c r="H87" i="49"/>
  <c r="H83" i="49"/>
  <c r="H79" i="49"/>
  <c r="H75" i="49"/>
  <c r="H71" i="49"/>
  <c r="H67" i="49"/>
  <c r="R111" i="49"/>
  <c r="R107" i="49"/>
  <c r="R103" i="49"/>
  <c r="R99" i="49"/>
  <c r="R95" i="49"/>
  <c r="R91" i="49"/>
  <c r="R87" i="49"/>
  <c r="R83" i="49"/>
  <c r="R79" i="49"/>
  <c r="R75" i="49"/>
  <c r="R71" i="49"/>
  <c r="N75" i="49"/>
  <c r="U79" i="49"/>
  <c r="U71" i="47"/>
  <c r="AC110" i="47"/>
  <c r="AC106" i="47"/>
  <c r="AC102" i="47"/>
  <c r="AC98" i="47"/>
  <c r="AC94" i="47"/>
  <c r="AC90" i="47"/>
  <c r="AC86" i="47"/>
  <c r="AC82" i="47"/>
  <c r="AC78" i="47"/>
  <c r="AC70" i="47"/>
  <c r="AC66" i="47"/>
  <c r="AB79" i="47"/>
  <c r="AC105" i="47"/>
  <c r="AC101" i="47"/>
  <c r="AC93" i="47"/>
  <c r="AC89" i="47"/>
  <c r="AC81" i="47"/>
  <c r="AC77" i="47"/>
  <c r="AC69" i="47"/>
  <c r="AC65" i="47"/>
  <c r="AC73" i="47"/>
  <c r="R67" i="49"/>
  <c r="O111" i="47"/>
  <c r="O107" i="47"/>
  <c r="O103" i="47"/>
  <c r="O99" i="47"/>
  <c r="O95" i="47"/>
  <c r="O91" i="47"/>
  <c r="O87" i="47"/>
  <c r="O83" i="47"/>
  <c r="O79" i="47"/>
  <c r="O75" i="47"/>
  <c r="O71" i="47"/>
  <c r="O67" i="47"/>
  <c r="Z111" i="47"/>
  <c r="Z107" i="47"/>
  <c r="Z103" i="47"/>
  <c r="Z99" i="47"/>
  <c r="Z95" i="47"/>
  <c r="Z91" i="47"/>
  <c r="Z87" i="47"/>
  <c r="Z83" i="47"/>
  <c r="Z79" i="47"/>
  <c r="Z75" i="47"/>
  <c r="Z71" i="47"/>
  <c r="Z67" i="47"/>
  <c r="M111" i="47"/>
  <c r="M107" i="47"/>
  <c r="M103" i="47"/>
  <c r="M99" i="47"/>
  <c r="M95" i="47"/>
  <c r="M91" i="47"/>
  <c r="M87" i="47"/>
  <c r="M83" i="47"/>
  <c r="M79" i="47"/>
  <c r="M75" i="47"/>
  <c r="M71" i="47"/>
  <c r="M67" i="47"/>
  <c r="L111" i="47"/>
  <c r="L107" i="47"/>
  <c r="L103" i="47"/>
  <c r="L99" i="47"/>
  <c r="L95" i="47"/>
  <c r="L91" i="47"/>
  <c r="L87" i="47"/>
  <c r="L83" i="47"/>
  <c r="L79" i="47"/>
  <c r="L75" i="47"/>
  <c r="L71" i="47"/>
  <c r="L67" i="47"/>
  <c r="W111" i="47"/>
  <c r="W107" i="47"/>
  <c r="W103" i="47"/>
  <c r="W99" i="47"/>
  <c r="W95" i="47"/>
  <c r="W91" i="47"/>
  <c r="W87" i="47"/>
  <c r="W83" i="47"/>
  <c r="W79" i="47"/>
  <c r="W75" i="47"/>
  <c r="W71" i="47"/>
  <c r="W67" i="47"/>
  <c r="H111" i="47"/>
  <c r="H107" i="47"/>
  <c r="H103" i="47"/>
  <c r="H99" i="47"/>
  <c r="R111" i="47"/>
  <c r="R107" i="47"/>
  <c r="R103" i="47"/>
  <c r="R99" i="47"/>
  <c r="R91" i="47"/>
  <c r="R87" i="47"/>
  <c r="R83" i="47"/>
  <c r="R79" i="47"/>
  <c r="R75" i="47"/>
  <c r="R71" i="47"/>
  <c r="R67" i="47"/>
  <c r="Q107" i="49"/>
  <c r="Q103" i="49"/>
  <c r="Q99" i="49"/>
  <c r="Q95" i="49"/>
  <c r="Q91" i="49"/>
  <c r="Q87" i="49"/>
  <c r="Q83" i="49"/>
  <c r="Q79" i="49"/>
  <c r="Q75" i="49"/>
  <c r="Q71" i="49"/>
  <c r="Q67" i="49"/>
  <c r="AC100" i="47"/>
  <c r="U79" i="47"/>
  <c r="AB75" i="47"/>
  <c r="P111" i="49"/>
  <c r="P107" i="49"/>
  <c r="P103" i="49"/>
  <c r="P99" i="49"/>
  <c r="P95" i="49"/>
  <c r="P91" i="49"/>
  <c r="P87" i="49"/>
  <c r="P83" i="49"/>
  <c r="I75" i="49"/>
  <c r="I111" i="49"/>
  <c r="I107" i="49"/>
  <c r="I103" i="49"/>
  <c r="I99" i="49"/>
  <c r="I95" i="49"/>
  <c r="I91" i="49"/>
  <c r="I87" i="49"/>
  <c r="I75" i="47"/>
  <c r="AC76" i="47"/>
  <c r="AC64" i="47"/>
  <c r="G111" i="49"/>
  <c r="G107" i="49"/>
  <c r="G103" i="49"/>
  <c r="G99" i="49"/>
  <c r="G95" i="49"/>
  <c r="G91" i="49"/>
  <c r="G87" i="49"/>
  <c r="G83" i="49"/>
  <c r="G79" i="49"/>
  <c r="G75" i="49"/>
  <c r="G71" i="49"/>
  <c r="G67" i="49"/>
  <c r="AC110" i="49"/>
  <c r="AC106" i="49"/>
  <c r="AC102" i="49"/>
  <c r="AC98" i="49"/>
  <c r="AC94" i="49"/>
  <c r="AC90" i="49"/>
  <c r="AC86" i="49"/>
  <c r="AC82" i="49"/>
  <c r="AC78" i="49"/>
  <c r="AC74" i="49"/>
  <c r="AC70" i="49"/>
  <c r="AC66" i="49"/>
  <c r="AC88" i="47"/>
  <c r="G87" i="47"/>
  <c r="G83" i="47"/>
  <c r="G79" i="47"/>
  <c r="G75" i="47"/>
  <c r="G71" i="47"/>
  <c r="G67" i="47"/>
  <c r="AC74" i="47"/>
  <c r="AA111" i="49"/>
  <c r="AA107" i="49"/>
  <c r="AA103" i="49"/>
  <c r="AA99" i="49"/>
  <c r="AA95" i="49"/>
  <c r="AA91" i="49"/>
  <c r="AA87" i="49"/>
  <c r="AA83" i="49"/>
  <c r="AA79" i="49"/>
  <c r="AA75" i="49"/>
  <c r="AA71" i="49"/>
  <c r="AA67" i="49"/>
  <c r="Y111" i="49"/>
  <c r="Y107" i="49"/>
  <c r="Y103" i="49"/>
  <c r="Y99" i="49"/>
  <c r="Y95" i="49"/>
  <c r="Y91" i="49"/>
  <c r="Y87" i="49"/>
  <c r="Y83" i="49"/>
  <c r="Y79" i="49"/>
  <c r="Y75" i="49"/>
  <c r="Y71" i="49"/>
  <c r="Y67" i="49"/>
  <c r="X111" i="49"/>
  <c r="X107" i="49"/>
  <c r="X103" i="49"/>
  <c r="X99" i="49"/>
  <c r="X95" i="49"/>
  <c r="X91" i="49"/>
  <c r="X87" i="49"/>
  <c r="X83" i="49"/>
  <c r="X79" i="49"/>
  <c r="X75" i="49"/>
  <c r="X71" i="49"/>
  <c r="X67" i="49"/>
  <c r="U71" i="49"/>
  <c r="T111" i="49"/>
  <c r="T107" i="49"/>
  <c r="T103" i="49"/>
  <c r="T99" i="49"/>
  <c r="T95" i="49"/>
  <c r="T91" i="49"/>
  <c r="T87" i="49"/>
  <c r="T83" i="49"/>
  <c r="T79" i="49"/>
  <c r="T75" i="49"/>
  <c r="T71" i="49"/>
  <c r="T67" i="49"/>
  <c r="AB79" i="49"/>
  <c r="AC108" i="47"/>
  <c r="AC109" i="49"/>
  <c r="AC105" i="49"/>
  <c r="AC101" i="49"/>
  <c r="AC97" i="49"/>
  <c r="AC93" i="49"/>
  <c r="AC89" i="49"/>
  <c r="AC85" i="49"/>
  <c r="AC81" i="49"/>
  <c r="AC77" i="49"/>
  <c r="AC73" i="49"/>
  <c r="AC69" i="49"/>
  <c r="AC65" i="49"/>
  <c r="AC96" i="47"/>
  <c r="AC84" i="47"/>
  <c r="AC72" i="47"/>
  <c r="U67" i="47"/>
  <c r="I67" i="47"/>
  <c r="H87" i="47"/>
  <c r="H83" i="47"/>
  <c r="H75" i="47"/>
  <c r="N71" i="49"/>
  <c r="N67" i="49"/>
  <c r="V95" i="49"/>
  <c r="V91" i="49"/>
  <c r="V87" i="49"/>
  <c r="V83" i="49"/>
  <c r="V79" i="49"/>
  <c r="V75" i="49"/>
  <c r="V71" i="49"/>
  <c r="V67" i="49"/>
  <c r="P71" i="49"/>
  <c r="N111" i="47"/>
  <c r="N107" i="47"/>
  <c r="N103" i="47"/>
  <c r="N99" i="47"/>
  <c r="N95" i="47"/>
  <c r="N91" i="47"/>
  <c r="N87" i="47"/>
  <c r="N83" i="47"/>
  <c r="N79" i="47"/>
  <c r="N75" i="47"/>
  <c r="N67" i="47"/>
  <c r="K111" i="47"/>
  <c r="K107" i="47"/>
  <c r="K103" i="47"/>
  <c r="K99" i="47"/>
  <c r="K95" i="47"/>
  <c r="K91" i="47"/>
  <c r="K87" i="47"/>
  <c r="K83" i="47"/>
  <c r="K79" i="47"/>
  <c r="K75" i="47"/>
  <c r="K71" i="47"/>
  <c r="K67" i="47"/>
  <c r="V103" i="47"/>
  <c r="V99" i="47"/>
  <c r="V95" i="47"/>
  <c r="V91" i="47"/>
  <c r="V87" i="47"/>
  <c r="V83" i="47"/>
  <c r="V79" i="47"/>
  <c r="V75" i="47"/>
  <c r="V71" i="47"/>
  <c r="V67" i="47"/>
  <c r="P71" i="47"/>
  <c r="AB67" i="47"/>
  <c r="F111" i="47"/>
  <c r="F107" i="47"/>
  <c r="F103" i="47"/>
  <c r="F99" i="47"/>
  <c r="F95" i="47"/>
  <c r="F91" i="47"/>
  <c r="F87" i="47"/>
  <c r="F83" i="47"/>
  <c r="F79" i="47"/>
  <c r="F75" i="47"/>
  <c r="F71" i="47"/>
  <c r="F67" i="47"/>
  <c r="Q107" i="47"/>
  <c r="Q103" i="47"/>
  <c r="Q99" i="47"/>
  <c r="Q95" i="47"/>
  <c r="Q91" i="47"/>
  <c r="Q87" i="47"/>
  <c r="Q83" i="47"/>
  <c r="Q79" i="47"/>
  <c r="Q75" i="47"/>
  <c r="Q71" i="47"/>
  <c r="AC80" i="47"/>
  <c r="AC68" i="47"/>
  <c r="AB111" i="49"/>
  <c r="AB107" i="49"/>
  <c r="AB103" i="49"/>
  <c r="AB99" i="49"/>
  <c r="AB95" i="49"/>
  <c r="AB91" i="49"/>
  <c r="AB87" i="49"/>
  <c r="AB83" i="49"/>
  <c r="I79" i="49"/>
  <c r="J111" i="49"/>
  <c r="J107" i="49"/>
  <c r="J103" i="49"/>
  <c r="J99" i="49"/>
  <c r="J95" i="49"/>
  <c r="J91" i="49"/>
  <c r="J87" i="49"/>
  <c r="J83" i="49"/>
  <c r="J79" i="49"/>
  <c r="J75" i="49"/>
  <c r="J71" i="49"/>
  <c r="J67" i="49"/>
  <c r="U111" i="49"/>
  <c r="U107" i="49"/>
  <c r="U103" i="49"/>
  <c r="U99" i="49"/>
  <c r="U95" i="49"/>
  <c r="U91" i="49"/>
  <c r="U87" i="49"/>
  <c r="U83" i="49"/>
  <c r="E111" i="49"/>
  <c r="AC108" i="49"/>
  <c r="AC104" i="49"/>
  <c r="E107" i="49"/>
  <c r="AC100" i="49"/>
  <c r="E103" i="49"/>
  <c r="AC96" i="49"/>
  <c r="E99" i="49"/>
  <c r="E95" i="49"/>
  <c r="AC92" i="49"/>
  <c r="E91" i="49"/>
  <c r="AC88" i="49"/>
  <c r="AC84" i="49"/>
  <c r="E87" i="49"/>
  <c r="AC80" i="49"/>
  <c r="E83" i="49"/>
  <c r="E79" i="49"/>
  <c r="AC76" i="49"/>
  <c r="AC72" i="49"/>
  <c r="E75" i="49"/>
  <c r="AC68" i="49"/>
  <c r="E71" i="49"/>
  <c r="E67" i="49"/>
  <c r="AC64" i="49"/>
  <c r="AC104" i="47"/>
  <c r="AC92" i="47"/>
  <c r="AB111" i="47"/>
  <c r="AB107" i="47"/>
  <c r="AB103" i="47"/>
  <c r="AB99" i="47"/>
  <c r="AB95" i="47"/>
  <c r="AB91" i="47"/>
  <c r="AB87" i="47"/>
  <c r="AB83" i="47"/>
  <c r="I79" i="47"/>
  <c r="J111" i="47"/>
  <c r="J107" i="47"/>
  <c r="J103" i="47"/>
  <c r="J99" i="47"/>
  <c r="J95" i="47"/>
  <c r="J91" i="47"/>
  <c r="J87" i="47"/>
  <c r="J83" i="47"/>
  <c r="J79" i="47"/>
  <c r="J75" i="47"/>
  <c r="J71" i="47"/>
  <c r="J67" i="47"/>
  <c r="U111" i="47"/>
  <c r="U107" i="47"/>
  <c r="U103" i="47"/>
  <c r="U99" i="47"/>
  <c r="U91" i="47"/>
  <c r="U87" i="47"/>
  <c r="U75" i="49"/>
  <c r="I83" i="49"/>
  <c r="S111" i="49"/>
  <c r="S107" i="49"/>
  <c r="S103" i="49"/>
  <c r="S99" i="49"/>
  <c r="S95" i="49"/>
  <c r="S91" i="49"/>
  <c r="S87" i="49"/>
  <c r="S83" i="49"/>
  <c r="S79" i="49"/>
  <c r="S75" i="49"/>
  <c r="S71" i="49"/>
  <c r="S67" i="49"/>
  <c r="P79" i="49"/>
  <c r="P111" i="47"/>
  <c r="P107" i="47"/>
  <c r="P103" i="47"/>
  <c r="P99" i="47"/>
  <c r="P95" i="47"/>
  <c r="P91" i="47"/>
  <c r="P87" i="47"/>
  <c r="P83" i="47"/>
  <c r="U75" i="47"/>
  <c r="I111" i="47"/>
  <c r="I107" i="47"/>
  <c r="I103" i="47"/>
  <c r="I99" i="47"/>
  <c r="I95" i="47"/>
  <c r="I91" i="47"/>
  <c r="I87" i="47"/>
  <c r="I83" i="47"/>
  <c r="S111" i="47"/>
  <c r="S107" i="47"/>
  <c r="S103" i="47"/>
  <c r="S99" i="47"/>
  <c r="S95" i="47"/>
  <c r="S91" i="47"/>
  <c r="S87" i="47"/>
  <c r="S83" i="47"/>
  <c r="S79" i="47"/>
  <c r="S67" i="47"/>
  <c r="P79" i="47"/>
  <c r="AC95" i="47" l="1"/>
  <c r="AC91" i="47"/>
  <c r="V37" i="47" s="1"/>
  <c r="AC71" i="47"/>
  <c r="W17" i="47" s="1"/>
  <c r="AC99" i="47"/>
  <c r="AC87" i="47"/>
  <c r="AC103" i="47"/>
  <c r="AC79" i="47"/>
  <c r="AC75" i="49"/>
  <c r="AC99" i="49"/>
  <c r="AC107" i="47"/>
  <c r="AC111" i="47"/>
  <c r="AC83" i="47"/>
  <c r="AC67" i="47"/>
  <c r="AC75" i="47"/>
  <c r="AC95" i="49"/>
  <c r="AC103" i="49"/>
  <c r="AC79" i="49"/>
  <c r="AC83" i="49"/>
  <c r="AC107" i="49"/>
  <c r="AC87" i="49"/>
  <c r="AC111" i="49"/>
  <c r="AC67" i="49"/>
  <c r="AC91" i="49"/>
  <c r="AC71" i="49"/>
  <c r="G37" i="47" l="1"/>
  <c r="S36" i="47"/>
  <c r="M35" i="47"/>
  <c r="W36" i="47"/>
  <c r="U37" i="47"/>
  <c r="W37" i="47"/>
  <c r="O37" i="47"/>
  <c r="Q35" i="47"/>
  <c r="N37" i="47"/>
  <c r="N35" i="47"/>
  <c r="I36" i="47"/>
  <c r="J36" i="47"/>
  <c r="Y35" i="47"/>
  <c r="W35" i="47"/>
  <c r="P36" i="47"/>
  <c r="Z37" i="47"/>
  <c r="O35" i="47"/>
  <c r="M37" i="47"/>
  <c r="R35" i="47"/>
  <c r="Q36" i="47"/>
  <c r="Y36" i="47"/>
  <c r="AA35" i="47"/>
  <c r="X37" i="47"/>
  <c r="F36" i="47"/>
  <c r="X35" i="47"/>
  <c r="H35" i="47"/>
  <c r="P35" i="47"/>
  <c r="G36" i="47"/>
  <c r="E35" i="47"/>
  <c r="M36" i="47"/>
  <c r="H36" i="47"/>
  <c r="AB37" i="47"/>
  <c r="J35" i="47"/>
  <c r="AB36" i="47"/>
  <c r="S37" i="47"/>
  <c r="U35" i="47"/>
  <c r="R37" i="47"/>
  <c r="E37" i="47"/>
  <c r="T36" i="47"/>
  <c r="G35" i="47"/>
  <c r="P37" i="47"/>
  <c r="I37" i="47"/>
  <c r="Y37" i="47"/>
  <c r="V35" i="47"/>
  <c r="L35" i="47"/>
  <c r="L37" i="47"/>
  <c r="F35" i="47"/>
  <c r="K36" i="47"/>
  <c r="AA36" i="47"/>
  <c r="O36" i="47"/>
  <c r="J37" i="47"/>
  <c r="U36" i="47"/>
  <c r="X36" i="47"/>
  <c r="F37" i="47"/>
  <c r="AA37" i="47"/>
  <c r="E36" i="47"/>
  <c r="K35" i="47"/>
  <c r="T35" i="47"/>
  <c r="H37" i="47"/>
  <c r="Z36" i="47"/>
  <c r="AB35" i="47"/>
  <c r="Q37" i="47"/>
  <c r="L36" i="47"/>
  <c r="Z35" i="47"/>
  <c r="K37" i="47"/>
  <c r="S35" i="47"/>
  <c r="I35" i="47"/>
  <c r="T37" i="47"/>
  <c r="Z17" i="47"/>
  <c r="V36" i="47"/>
  <c r="R16" i="47"/>
  <c r="L16" i="47"/>
  <c r="I15" i="47"/>
  <c r="Q17" i="47"/>
  <c r="S17" i="47"/>
  <c r="S15" i="47"/>
  <c r="T15" i="47"/>
  <c r="X16" i="47"/>
  <c r="V17" i="47"/>
  <c r="S16" i="47"/>
  <c r="W16" i="47"/>
  <c r="Q16" i="47"/>
  <c r="J15" i="47"/>
  <c r="I16" i="47"/>
  <c r="X15" i="47"/>
  <c r="E16" i="47"/>
  <c r="Y15" i="47"/>
  <c r="Z15" i="47"/>
  <c r="Z16" i="47"/>
  <c r="V16" i="47"/>
  <c r="E15" i="47"/>
  <c r="J16" i="47"/>
  <c r="G15" i="47"/>
  <c r="AA17" i="47"/>
  <c r="AB15" i="47"/>
  <c r="R15" i="47"/>
  <c r="AB17" i="47"/>
  <c r="P15" i="47"/>
  <c r="X17" i="47"/>
  <c r="T17" i="47"/>
  <c r="E17" i="47"/>
  <c r="Y17" i="47"/>
  <c r="M15" i="47"/>
  <c r="F15" i="47"/>
  <c r="J17" i="47"/>
  <c r="G16" i="47"/>
  <c r="U16" i="47"/>
  <c r="U17" i="47"/>
  <c r="P16" i="47"/>
  <c r="AA15" i="47"/>
  <c r="H16" i="47"/>
  <c r="Q15" i="47"/>
  <c r="R17" i="47"/>
  <c r="U15" i="47"/>
  <c r="K16" i="47"/>
  <c r="K17" i="47"/>
  <c r="V15" i="47"/>
  <c r="T16" i="47"/>
  <c r="M16" i="47"/>
  <c r="L17" i="47"/>
  <c r="K15" i="47"/>
  <c r="O15" i="47"/>
  <c r="F17" i="47"/>
  <c r="N15" i="47"/>
  <c r="AA16" i="47"/>
  <c r="O16" i="47"/>
  <c r="L15" i="47"/>
  <c r="H17" i="47"/>
  <c r="O17" i="47"/>
  <c r="M17" i="47"/>
  <c r="N16" i="47"/>
  <c r="N17" i="47"/>
  <c r="P17" i="47"/>
  <c r="Y16" i="47"/>
  <c r="R36" i="47"/>
  <c r="W15" i="47"/>
  <c r="I17" i="47"/>
  <c r="F16" i="47"/>
  <c r="H15" i="47"/>
  <c r="G17" i="47"/>
  <c r="AB16" i="47"/>
  <c r="N36" i="47"/>
  <c r="AB57" i="49"/>
  <c r="P57" i="49"/>
  <c r="AB56" i="49"/>
  <c r="P56" i="49"/>
  <c r="AB55" i="49"/>
  <c r="P55" i="49"/>
  <c r="E57" i="49"/>
  <c r="AA57" i="49"/>
  <c r="O57" i="49"/>
  <c r="AA56" i="49"/>
  <c r="O56" i="49"/>
  <c r="AA55" i="49"/>
  <c r="O55" i="49"/>
  <c r="F56" i="49"/>
  <c r="Z57" i="49"/>
  <c r="N57" i="49"/>
  <c r="Z56" i="49"/>
  <c r="N56" i="49"/>
  <c r="Z55" i="49"/>
  <c r="N55" i="49"/>
  <c r="R55" i="49"/>
  <c r="E55" i="49"/>
  <c r="Y57" i="49"/>
  <c r="M57" i="49"/>
  <c r="Y56" i="49"/>
  <c r="M56" i="49"/>
  <c r="Y55" i="49"/>
  <c r="M55" i="49"/>
  <c r="Q57" i="49"/>
  <c r="X57" i="49"/>
  <c r="L57" i="49"/>
  <c r="X56" i="49"/>
  <c r="L56" i="49"/>
  <c r="X55" i="49"/>
  <c r="L55" i="49"/>
  <c r="F55" i="49"/>
  <c r="W57" i="49"/>
  <c r="K57" i="49"/>
  <c r="W56" i="49"/>
  <c r="K56" i="49"/>
  <c r="W55" i="49"/>
  <c r="K55" i="49"/>
  <c r="R56" i="49"/>
  <c r="E56" i="49"/>
  <c r="V57" i="49"/>
  <c r="J57" i="49"/>
  <c r="V56" i="49"/>
  <c r="J56" i="49"/>
  <c r="V55" i="49"/>
  <c r="J55" i="49"/>
  <c r="U57" i="49"/>
  <c r="I57" i="49"/>
  <c r="U56" i="49"/>
  <c r="I56" i="49"/>
  <c r="U55" i="49"/>
  <c r="I55" i="49"/>
  <c r="T57" i="49"/>
  <c r="H57" i="49"/>
  <c r="T56" i="49"/>
  <c r="H56" i="49"/>
  <c r="T55" i="49"/>
  <c r="H55" i="49"/>
  <c r="F57" i="49"/>
  <c r="Q56" i="49"/>
  <c r="S57" i="49"/>
  <c r="G57" i="49"/>
  <c r="S56" i="49"/>
  <c r="G56" i="49"/>
  <c r="S55" i="49"/>
  <c r="G55" i="49"/>
  <c r="R57" i="49"/>
  <c r="Q55" i="49"/>
  <c r="R53" i="49"/>
  <c r="F53" i="49"/>
  <c r="R52" i="49"/>
  <c r="F52" i="49"/>
  <c r="R51" i="49"/>
  <c r="F51" i="49"/>
  <c r="S51" i="49"/>
  <c r="Q53" i="49"/>
  <c r="E53" i="49"/>
  <c r="Q52" i="49"/>
  <c r="E52" i="49"/>
  <c r="Q51" i="49"/>
  <c r="E51" i="49"/>
  <c r="S52" i="49"/>
  <c r="AB53" i="49"/>
  <c r="P53" i="49"/>
  <c r="AB52" i="49"/>
  <c r="P52" i="49"/>
  <c r="AB51" i="49"/>
  <c r="P51" i="49"/>
  <c r="G52" i="49"/>
  <c r="AA53" i="49"/>
  <c r="O53" i="49"/>
  <c r="AA52" i="49"/>
  <c r="O52" i="49"/>
  <c r="AA51" i="49"/>
  <c r="O51" i="49"/>
  <c r="Z53" i="49"/>
  <c r="N53" i="49"/>
  <c r="Z52" i="49"/>
  <c r="N52" i="49"/>
  <c r="Z51" i="49"/>
  <c r="N51" i="49"/>
  <c r="S53" i="49"/>
  <c r="Y53" i="49"/>
  <c r="M53" i="49"/>
  <c r="Y52" i="49"/>
  <c r="M52" i="49"/>
  <c r="Y51" i="49"/>
  <c r="M51" i="49"/>
  <c r="X53" i="49"/>
  <c r="L53" i="49"/>
  <c r="X52" i="49"/>
  <c r="L52" i="49"/>
  <c r="X51" i="49"/>
  <c r="L51" i="49"/>
  <c r="W53" i="49"/>
  <c r="K53" i="49"/>
  <c r="W52" i="49"/>
  <c r="K52" i="49"/>
  <c r="W51" i="49"/>
  <c r="K51" i="49"/>
  <c r="V53" i="49"/>
  <c r="J53" i="49"/>
  <c r="V52" i="49"/>
  <c r="J52" i="49"/>
  <c r="V51" i="49"/>
  <c r="J51" i="49"/>
  <c r="G53" i="49"/>
  <c r="U53" i="49"/>
  <c r="I53" i="49"/>
  <c r="U52" i="49"/>
  <c r="I52" i="49"/>
  <c r="U51" i="49"/>
  <c r="I51" i="49"/>
  <c r="T53" i="49"/>
  <c r="H53" i="49"/>
  <c r="T52" i="49"/>
  <c r="H52" i="49"/>
  <c r="T51" i="49"/>
  <c r="H51" i="49"/>
  <c r="G51" i="49"/>
  <c r="R49" i="49"/>
  <c r="F49" i="49"/>
  <c r="R48" i="49"/>
  <c r="F48" i="49"/>
  <c r="R47" i="49"/>
  <c r="F47" i="49"/>
  <c r="S47" i="49"/>
  <c r="Q49" i="49"/>
  <c r="E49" i="49"/>
  <c r="Q48" i="49"/>
  <c r="E48" i="49"/>
  <c r="Q47" i="49"/>
  <c r="E47" i="49"/>
  <c r="AB49" i="49"/>
  <c r="P49" i="49"/>
  <c r="AB48" i="49"/>
  <c r="P48" i="49"/>
  <c r="AB47" i="49"/>
  <c r="P47" i="49"/>
  <c r="S49" i="49"/>
  <c r="AA49" i="49"/>
  <c r="O49" i="49"/>
  <c r="AA48" i="49"/>
  <c r="O48" i="49"/>
  <c r="AA47" i="49"/>
  <c r="O47" i="49"/>
  <c r="S48" i="49"/>
  <c r="Z49" i="49"/>
  <c r="N49" i="49"/>
  <c r="Z48" i="49"/>
  <c r="N48" i="49"/>
  <c r="Z47" i="49"/>
  <c r="N47" i="49"/>
  <c r="H49" i="49"/>
  <c r="G49" i="49"/>
  <c r="G47" i="49"/>
  <c r="Y49" i="49"/>
  <c r="M49" i="49"/>
  <c r="Y48" i="49"/>
  <c r="M48" i="49"/>
  <c r="Y47" i="49"/>
  <c r="M47" i="49"/>
  <c r="H48" i="49"/>
  <c r="X49" i="49"/>
  <c r="L49" i="49"/>
  <c r="X48" i="49"/>
  <c r="L48" i="49"/>
  <c r="X47" i="49"/>
  <c r="L47" i="49"/>
  <c r="T48" i="49"/>
  <c r="W49" i="49"/>
  <c r="K49" i="49"/>
  <c r="W48" i="49"/>
  <c r="K48" i="49"/>
  <c r="W47" i="49"/>
  <c r="K47" i="49"/>
  <c r="T47" i="49"/>
  <c r="G48" i="49"/>
  <c r="V49" i="49"/>
  <c r="J49" i="49"/>
  <c r="V48" i="49"/>
  <c r="J48" i="49"/>
  <c r="V47" i="49"/>
  <c r="J47" i="49"/>
  <c r="U49" i="49"/>
  <c r="I49" i="49"/>
  <c r="U48" i="49"/>
  <c r="I48" i="49"/>
  <c r="U47" i="49"/>
  <c r="I47" i="49"/>
  <c r="T49" i="49"/>
  <c r="H47" i="49"/>
  <c r="R45" i="49"/>
  <c r="F45" i="49"/>
  <c r="R44" i="49"/>
  <c r="F44" i="49"/>
  <c r="R43" i="49"/>
  <c r="F43" i="49"/>
  <c r="Q45" i="49"/>
  <c r="E45" i="49"/>
  <c r="Q44" i="49"/>
  <c r="E44" i="49"/>
  <c r="Q43" i="49"/>
  <c r="E43" i="49"/>
  <c r="AB45" i="49"/>
  <c r="P45" i="49"/>
  <c r="AB44" i="49"/>
  <c r="P44" i="49"/>
  <c r="AB43" i="49"/>
  <c r="P43" i="49"/>
  <c r="S44" i="49"/>
  <c r="AA45" i="49"/>
  <c r="O45" i="49"/>
  <c r="AA44" i="49"/>
  <c r="O44" i="49"/>
  <c r="AA43" i="49"/>
  <c r="O43" i="49"/>
  <c r="S43" i="49"/>
  <c r="Z45" i="49"/>
  <c r="N45" i="49"/>
  <c r="Z44" i="49"/>
  <c r="N44" i="49"/>
  <c r="Z43" i="49"/>
  <c r="N43" i="49"/>
  <c r="G43" i="49"/>
  <c r="Y45" i="49"/>
  <c r="M45" i="49"/>
  <c r="Y44" i="49"/>
  <c r="M44" i="49"/>
  <c r="Y43" i="49"/>
  <c r="M43" i="49"/>
  <c r="G44" i="49"/>
  <c r="X45" i="49"/>
  <c r="L45" i="49"/>
  <c r="X44" i="49"/>
  <c r="L44" i="49"/>
  <c r="X43" i="49"/>
  <c r="L43" i="49"/>
  <c r="W45" i="49"/>
  <c r="K45" i="49"/>
  <c r="W44" i="49"/>
  <c r="K44" i="49"/>
  <c r="W43" i="49"/>
  <c r="K43" i="49"/>
  <c r="V45" i="49"/>
  <c r="J45" i="49"/>
  <c r="V44" i="49"/>
  <c r="J44" i="49"/>
  <c r="V43" i="49"/>
  <c r="J43" i="49"/>
  <c r="U45" i="49"/>
  <c r="I45" i="49"/>
  <c r="U44" i="49"/>
  <c r="I44" i="49"/>
  <c r="U43" i="49"/>
  <c r="I43" i="49"/>
  <c r="G45" i="49"/>
  <c r="T45" i="49"/>
  <c r="H45" i="49"/>
  <c r="T44" i="49"/>
  <c r="H44" i="49"/>
  <c r="T43" i="49"/>
  <c r="H43" i="49"/>
  <c r="S45" i="49"/>
  <c r="R41" i="49"/>
  <c r="F41" i="49"/>
  <c r="R40" i="49"/>
  <c r="F40" i="49"/>
  <c r="R39" i="49"/>
  <c r="F39" i="49"/>
  <c r="G39" i="49"/>
  <c r="Q41" i="49"/>
  <c r="E41" i="49"/>
  <c r="Q40" i="49"/>
  <c r="E40" i="49"/>
  <c r="Q39" i="49"/>
  <c r="E39" i="49"/>
  <c r="H39" i="49"/>
  <c r="G41" i="49"/>
  <c r="AB41" i="49"/>
  <c r="P41" i="49"/>
  <c r="AB40" i="49"/>
  <c r="P40" i="49"/>
  <c r="AB39" i="49"/>
  <c r="P39" i="49"/>
  <c r="T39" i="49"/>
  <c r="AA41" i="49"/>
  <c r="O41" i="49"/>
  <c r="AA40" i="49"/>
  <c r="O40" i="49"/>
  <c r="AA39" i="49"/>
  <c r="O39" i="49"/>
  <c r="G40" i="49"/>
  <c r="Z41" i="49"/>
  <c r="N41" i="49"/>
  <c r="Z40" i="49"/>
  <c r="N40" i="49"/>
  <c r="Z39" i="49"/>
  <c r="N39" i="49"/>
  <c r="T41" i="49"/>
  <c r="Y41" i="49"/>
  <c r="M41" i="49"/>
  <c r="Y40" i="49"/>
  <c r="M40" i="49"/>
  <c r="Y39" i="49"/>
  <c r="M39" i="49"/>
  <c r="T40" i="49"/>
  <c r="X41" i="49"/>
  <c r="L41" i="49"/>
  <c r="X40" i="49"/>
  <c r="L40" i="49"/>
  <c r="X39" i="49"/>
  <c r="L39" i="49"/>
  <c r="W41" i="49"/>
  <c r="K41" i="49"/>
  <c r="W40" i="49"/>
  <c r="K40" i="49"/>
  <c r="W39" i="49"/>
  <c r="K39" i="49"/>
  <c r="H41" i="49"/>
  <c r="S39" i="49"/>
  <c r="V41" i="49"/>
  <c r="J41" i="49"/>
  <c r="V40" i="49"/>
  <c r="J40" i="49"/>
  <c r="V39" i="49"/>
  <c r="J39" i="49"/>
  <c r="H40" i="49"/>
  <c r="S40" i="49"/>
  <c r="U41" i="49"/>
  <c r="I41" i="49"/>
  <c r="U40" i="49"/>
  <c r="I40" i="49"/>
  <c r="U39" i="49"/>
  <c r="I39" i="49"/>
  <c r="S41" i="49"/>
  <c r="R37" i="49"/>
  <c r="F37" i="49"/>
  <c r="R36" i="49"/>
  <c r="F36" i="49"/>
  <c r="R35" i="49"/>
  <c r="F35" i="49"/>
  <c r="S37" i="49"/>
  <c r="Q37" i="49"/>
  <c r="E37" i="49"/>
  <c r="Q36" i="49"/>
  <c r="E36" i="49"/>
  <c r="Q35" i="49"/>
  <c r="E35" i="49"/>
  <c r="H36" i="49"/>
  <c r="G36" i="49"/>
  <c r="AB37" i="49"/>
  <c r="P37" i="49"/>
  <c r="AB36" i="49"/>
  <c r="P36" i="49"/>
  <c r="AB35" i="49"/>
  <c r="P35" i="49"/>
  <c r="AA37" i="49"/>
  <c r="O37" i="49"/>
  <c r="AA36" i="49"/>
  <c r="O36" i="49"/>
  <c r="AA35" i="49"/>
  <c r="O35" i="49"/>
  <c r="S35" i="49"/>
  <c r="Z37" i="49"/>
  <c r="N37" i="49"/>
  <c r="Z36" i="49"/>
  <c r="N36" i="49"/>
  <c r="Z35" i="49"/>
  <c r="N35" i="49"/>
  <c r="T37" i="49"/>
  <c r="H35" i="49"/>
  <c r="G37" i="49"/>
  <c r="Y37" i="49"/>
  <c r="M37" i="49"/>
  <c r="Y36" i="49"/>
  <c r="M36" i="49"/>
  <c r="Y35" i="49"/>
  <c r="M35" i="49"/>
  <c r="S36" i="49"/>
  <c r="X37" i="49"/>
  <c r="L37" i="49"/>
  <c r="X36" i="49"/>
  <c r="L36" i="49"/>
  <c r="X35" i="49"/>
  <c r="L35" i="49"/>
  <c r="W37" i="49"/>
  <c r="K37" i="49"/>
  <c r="W36" i="49"/>
  <c r="K36" i="49"/>
  <c r="W35" i="49"/>
  <c r="K35" i="49"/>
  <c r="T36" i="49"/>
  <c r="V37" i="49"/>
  <c r="J37" i="49"/>
  <c r="V36" i="49"/>
  <c r="J36" i="49"/>
  <c r="V35" i="49"/>
  <c r="J35" i="49"/>
  <c r="U37" i="49"/>
  <c r="I37" i="49"/>
  <c r="U36" i="49"/>
  <c r="I36" i="49"/>
  <c r="U35" i="49"/>
  <c r="I35" i="49"/>
  <c r="H37" i="49"/>
  <c r="T35" i="49"/>
  <c r="G35" i="49"/>
  <c r="R33" i="49"/>
  <c r="F33" i="49"/>
  <c r="R32" i="49"/>
  <c r="F32" i="49"/>
  <c r="R31" i="49"/>
  <c r="F31" i="49"/>
  <c r="S33" i="49"/>
  <c r="Q33" i="49"/>
  <c r="E33" i="49"/>
  <c r="Q32" i="49"/>
  <c r="E32" i="49"/>
  <c r="Q31" i="49"/>
  <c r="E31" i="49"/>
  <c r="I33" i="49"/>
  <c r="T32" i="49"/>
  <c r="AB33" i="49"/>
  <c r="P33" i="49"/>
  <c r="AB32" i="49"/>
  <c r="P32" i="49"/>
  <c r="AB31" i="49"/>
  <c r="P31" i="49"/>
  <c r="I32" i="49"/>
  <c r="G32" i="49"/>
  <c r="AA33" i="49"/>
  <c r="O33" i="49"/>
  <c r="AA32" i="49"/>
  <c r="O32" i="49"/>
  <c r="AA31" i="49"/>
  <c r="O31" i="49"/>
  <c r="U32" i="49"/>
  <c r="T31" i="49"/>
  <c r="Z33" i="49"/>
  <c r="N33" i="49"/>
  <c r="Z32" i="49"/>
  <c r="N32" i="49"/>
  <c r="Z31" i="49"/>
  <c r="N31" i="49"/>
  <c r="H31" i="49"/>
  <c r="G31" i="49"/>
  <c r="Y33" i="49"/>
  <c r="M33" i="49"/>
  <c r="Y32" i="49"/>
  <c r="M32" i="49"/>
  <c r="Y31" i="49"/>
  <c r="M31" i="49"/>
  <c r="H33" i="49"/>
  <c r="G33" i="49"/>
  <c r="X33" i="49"/>
  <c r="L33" i="49"/>
  <c r="X32" i="49"/>
  <c r="L32" i="49"/>
  <c r="X31" i="49"/>
  <c r="L31" i="49"/>
  <c r="I31" i="49"/>
  <c r="H32" i="49"/>
  <c r="S32" i="49"/>
  <c r="W33" i="49"/>
  <c r="K33" i="49"/>
  <c r="W32" i="49"/>
  <c r="K32" i="49"/>
  <c r="W31" i="49"/>
  <c r="K31" i="49"/>
  <c r="U33" i="49"/>
  <c r="V33" i="49"/>
  <c r="J33" i="49"/>
  <c r="V32" i="49"/>
  <c r="J32" i="49"/>
  <c r="V31" i="49"/>
  <c r="J31" i="49"/>
  <c r="U31" i="49"/>
  <c r="T33" i="49"/>
  <c r="S31" i="49"/>
  <c r="R29" i="49"/>
  <c r="F29" i="49"/>
  <c r="R28" i="49"/>
  <c r="F28" i="49"/>
  <c r="R27" i="49"/>
  <c r="F27" i="49"/>
  <c r="T27" i="49"/>
  <c r="Q29" i="49"/>
  <c r="E29" i="49"/>
  <c r="Q28" i="49"/>
  <c r="E28" i="49"/>
  <c r="Q27" i="49"/>
  <c r="E27" i="49"/>
  <c r="G27" i="49"/>
  <c r="AB29" i="49"/>
  <c r="P29" i="49"/>
  <c r="AB28" i="49"/>
  <c r="P28" i="49"/>
  <c r="AB27" i="49"/>
  <c r="P27" i="49"/>
  <c r="AA29" i="49"/>
  <c r="O29" i="49"/>
  <c r="AA28" i="49"/>
  <c r="O28" i="49"/>
  <c r="AA27" i="49"/>
  <c r="O27" i="49"/>
  <c r="H29" i="49"/>
  <c r="G29" i="49"/>
  <c r="Z29" i="49"/>
  <c r="N29" i="49"/>
  <c r="Z28" i="49"/>
  <c r="N28" i="49"/>
  <c r="Z27" i="49"/>
  <c r="N27" i="49"/>
  <c r="H28" i="49"/>
  <c r="S29" i="49"/>
  <c r="Y29" i="49"/>
  <c r="M29" i="49"/>
  <c r="Y28" i="49"/>
  <c r="M28" i="49"/>
  <c r="Y27" i="49"/>
  <c r="M27" i="49"/>
  <c r="H27" i="49"/>
  <c r="S27" i="49"/>
  <c r="X29" i="49"/>
  <c r="L29" i="49"/>
  <c r="X28" i="49"/>
  <c r="L28" i="49"/>
  <c r="X27" i="49"/>
  <c r="L27" i="49"/>
  <c r="W29" i="49"/>
  <c r="K29" i="49"/>
  <c r="W28" i="49"/>
  <c r="K28" i="49"/>
  <c r="W27" i="49"/>
  <c r="K27" i="49"/>
  <c r="T28" i="49"/>
  <c r="G28" i="49"/>
  <c r="V29" i="49"/>
  <c r="J29" i="49"/>
  <c r="V28" i="49"/>
  <c r="J28" i="49"/>
  <c r="V27" i="49"/>
  <c r="J27" i="49"/>
  <c r="T29" i="49"/>
  <c r="S28" i="49"/>
  <c r="U29" i="49"/>
  <c r="I29" i="49"/>
  <c r="U28" i="49"/>
  <c r="I28" i="49"/>
  <c r="U27" i="49"/>
  <c r="I27" i="49"/>
  <c r="S25" i="49"/>
  <c r="G25" i="49"/>
  <c r="S24" i="49"/>
  <c r="G24" i="49"/>
  <c r="S23" i="49"/>
  <c r="G23" i="49"/>
  <c r="U23" i="49"/>
  <c r="R25" i="49"/>
  <c r="F25" i="49"/>
  <c r="R24" i="49"/>
  <c r="F24" i="49"/>
  <c r="R23" i="49"/>
  <c r="F23" i="49"/>
  <c r="I24" i="49"/>
  <c r="Q25" i="49"/>
  <c r="E25" i="49"/>
  <c r="Q24" i="49"/>
  <c r="E24" i="49"/>
  <c r="Q23" i="49"/>
  <c r="E23" i="49"/>
  <c r="AB25" i="49"/>
  <c r="P25" i="49"/>
  <c r="AB24" i="49"/>
  <c r="P24" i="49"/>
  <c r="AB23" i="49"/>
  <c r="P23" i="49"/>
  <c r="U24" i="49"/>
  <c r="AA25" i="49"/>
  <c r="O25" i="49"/>
  <c r="AA24" i="49"/>
  <c r="O24" i="49"/>
  <c r="AA23" i="49"/>
  <c r="O23" i="49"/>
  <c r="Z25" i="49"/>
  <c r="N25" i="49"/>
  <c r="Z24" i="49"/>
  <c r="N24" i="49"/>
  <c r="Z23" i="49"/>
  <c r="N23" i="49"/>
  <c r="J25" i="49"/>
  <c r="J23" i="49"/>
  <c r="Y25" i="49"/>
  <c r="M25" i="49"/>
  <c r="Y24" i="49"/>
  <c r="M24" i="49"/>
  <c r="Y23" i="49"/>
  <c r="M23" i="49"/>
  <c r="V25" i="49"/>
  <c r="J24" i="49"/>
  <c r="U25" i="49"/>
  <c r="X25" i="49"/>
  <c r="L25" i="49"/>
  <c r="X24" i="49"/>
  <c r="L24" i="49"/>
  <c r="X23" i="49"/>
  <c r="L23" i="49"/>
  <c r="V24" i="49"/>
  <c r="V23" i="49"/>
  <c r="I25" i="49"/>
  <c r="W25" i="49"/>
  <c r="K25" i="49"/>
  <c r="W24" i="49"/>
  <c r="K24" i="49"/>
  <c r="W23" i="49"/>
  <c r="K23" i="49"/>
  <c r="T25" i="49"/>
  <c r="H25" i="49"/>
  <c r="T24" i="49"/>
  <c r="H24" i="49"/>
  <c r="T23" i="49"/>
  <c r="H23" i="49"/>
  <c r="I23" i="49"/>
  <c r="S21" i="49"/>
  <c r="G21" i="49"/>
  <c r="S20" i="49"/>
  <c r="G20" i="49"/>
  <c r="S19" i="49"/>
  <c r="G19" i="49"/>
  <c r="R21" i="49"/>
  <c r="F21" i="49"/>
  <c r="R20" i="49"/>
  <c r="F20" i="49"/>
  <c r="R19" i="49"/>
  <c r="F19" i="49"/>
  <c r="Q21" i="49"/>
  <c r="E21" i="49"/>
  <c r="Q20" i="49"/>
  <c r="E20" i="49"/>
  <c r="Q19" i="49"/>
  <c r="E19" i="49"/>
  <c r="AB21" i="49"/>
  <c r="P21" i="49"/>
  <c r="AB20" i="49"/>
  <c r="P20" i="49"/>
  <c r="AB19" i="49"/>
  <c r="P19" i="49"/>
  <c r="X20" i="49"/>
  <c r="AA21" i="49"/>
  <c r="O21" i="49"/>
  <c r="AA20" i="49"/>
  <c r="O20" i="49"/>
  <c r="AA19" i="49"/>
  <c r="O19" i="49"/>
  <c r="L19" i="49"/>
  <c r="Z21" i="49"/>
  <c r="N21" i="49"/>
  <c r="Z20" i="49"/>
  <c r="N20" i="49"/>
  <c r="Z19" i="49"/>
  <c r="N19" i="49"/>
  <c r="Y21" i="49"/>
  <c r="M21" i="49"/>
  <c r="Y20" i="49"/>
  <c r="M20" i="49"/>
  <c r="Y19" i="49"/>
  <c r="M19" i="49"/>
  <c r="L21" i="49"/>
  <c r="X21" i="49"/>
  <c r="L20" i="49"/>
  <c r="X19" i="49"/>
  <c r="W21" i="49"/>
  <c r="K21" i="49"/>
  <c r="W20" i="49"/>
  <c r="K20" i="49"/>
  <c r="W19" i="49"/>
  <c r="K19" i="49"/>
  <c r="V21" i="49"/>
  <c r="J21" i="49"/>
  <c r="V20" i="49"/>
  <c r="J20" i="49"/>
  <c r="V19" i="49"/>
  <c r="J19" i="49"/>
  <c r="U21" i="49"/>
  <c r="I21" i="49"/>
  <c r="U20" i="49"/>
  <c r="I20" i="49"/>
  <c r="U19" i="49"/>
  <c r="I19" i="49"/>
  <c r="T21" i="49"/>
  <c r="H21" i="49"/>
  <c r="T20" i="49"/>
  <c r="H20" i="49"/>
  <c r="T19" i="49"/>
  <c r="H19" i="49"/>
  <c r="S17" i="49"/>
  <c r="G17" i="49"/>
  <c r="S16" i="49"/>
  <c r="G16" i="49"/>
  <c r="S15" i="49"/>
  <c r="G15" i="49"/>
  <c r="R17" i="49"/>
  <c r="F17" i="49"/>
  <c r="R16" i="49"/>
  <c r="F16" i="49"/>
  <c r="R15" i="49"/>
  <c r="F15" i="49"/>
  <c r="I15" i="49"/>
  <c r="T15" i="49"/>
  <c r="Q17" i="49"/>
  <c r="E17" i="49"/>
  <c r="Q16" i="49"/>
  <c r="E16" i="49"/>
  <c r="Q15" i="49"/>
  <c r="E15" i="49"/>
  <c r="U17" i="49"/>
  <c r="T16" i="49"/>
  <c r="AB17" i="49"/>
  <c r="P17" i="49"/>
  <c r="AB16" i="49"/>
  <c r="P16" i="49"/>
  <c r="AB15" i="49"/>
  <c r="P15" i="49"/>
  <c r="U15" i="49"/>
  <c r="AA17" i="49"/>
  <c r="O17" i="49"/>
  <c r="AA16" i="49"/>
  <c r="O16" i="49"/>
  <c r="AA15" i="49"/>
  <c r="O15" i="49"/>
  <c r="H17" i="49"/>
  <c r="Z17" i="49"/>
  <c r="N17" i="49"/>
  <c r="Z16" i="49"/>
  <c r="N16" i="49"/>
  <c r="Z15" i="49"/>
  <c r="N15" i="49"/>
  <c r="U16" i="49"/>
  <c r="H15" i="49"/>
  <c r="Y17" i="49"/>
  <c r="M17" i="49"/>
  <c r="Y16" i="49"/>
  <c r="M16" i="49"/>
  <c r="Y15" i="49"/>
  <c r="M15" i="49"/>
  <c r="I17" i="49"/>
  <c r="H16" i="49"/>
  <c r="X17" i="49"/>
  <c r="L17" i="49"/>
  <c r="X16" i="49"/>
  <c r="L16" i="49"/>
  <c r="X15" i="49"/>
  <c r="L15" i="49"/>
  <c r="W17" i="49"/>
  <c r="K17" i="49"/>
  <c r="W16" i="49"/>
  <c r="K16" i="49"/>
  <c r="W15" i="49"/>
  <c r="K15" i="49"/>
  <c r="V17" i="49"/>
  <c r="J17" i="49"/>
  <c r="V16" i="49"/>
  <c r="J16" i="49"/>
  <c r="V15" i="49"/>
  <c r="J15" i="49"/>
  <c r="I16" i="49"/>
  <c r="T17" i="49"/>
  <c r="S13" i="49"/>
  <c r="G13" i="49"/>
  <c r="S12" i="49"/>
  <c r="G12" i="49"/>
  <c r="S11" i="49"/>
  <c r="G11" i="49"/>
  <c r="I11" i="49"/>
  <c r="T13" i="49"/>
  <c r="R13" i="49"/>
  <c r="F13" i="49"/>
  <c r="R12" i="49"/>
  <c r="F12" i="49"/>
  <c r="R11" i="49"/>
  <c r="F11" i="49"/>
  <c r="Q13" i="49"/>
  <c r="E13" i="49"/>
  <c r="Q12" i="49"/>
  <c r="E12" i="49"/>
  <c r="Q11" i="49"/>
  <c r="E11" i="49"/>
  <c r="I12" i="49"/>
  <c r="H13" i="49"/>
  <c r="AB13" i="49"/>
  <c r="P13" i="49"/>
  <c r="AB12" i="49"/>
  <c r="P12" i="49"/>
  <c r="AB11" i="49"/>
  <c r="P11" i="49"/>
  <c r="T11" i="49"/>
  <c r="AA13" i="49"/>
  <c r="O13" i="49"/>
  <c r="AA12" i="49"/>
  <c r="O12" i="49"/>
  <c r="AA11" i="49"/>
  <c r="O11" i="49"/>
  <c r="U12" i="49"/>
  <c r="H12" i="49"/>
  <c r="Z13" i="49"/>
  <c r="N13" i="49"/>
  <c r="Z12" i="49"/>
  <c r="N12" i="49"/>
  <c r="Z11" i="49"/>
  <c r="N11" i="49"/>
  <c r="I13" i="49"/>
  <c r="T12" i="49"/>
  <c r="Y13" i="49"/>
  <c r="M13" i="49"/>
  <c r="Y12" i="49"/>
  <c r="M12" i="49"/>
  <c r="Y11" i="49"/>
  <c r="M11" i="49"/>
  <c r="X13" i="49"/>
  <c r="L13" i="49"/>
  <c r="X12" i="49"/>
  <c r="L12" i="49"/>
  <c r="X11" i="49"/>
  <c r="L11" i="49"/>
  <c r="U11" i="49"/>
  <c r="W13" i="49"/>
  <c r="K13" i="49"/>
  <c r="W12" i="49"/>
  <c r="K12" i="49"/>
  <c r="W11" i="49"/>
  <c r="K11" i="49"/>
  <c r="U13" i="49"/>
  <c r="V13" i="49"/>
  <c r="J13" i="49"/>
  <c r="V12" i="49"/>
  <c r="J12" i="49"/>
  <c r="V11" i="49"/>
  <c r="J11" i="49"/>
  <c r="H11" i="49"/>
  <c r="T57" i="47"/>
  <c r="S55" i="47"/>
  <c r="Q57" i="47"/>
  <c r="P55" i="47"/>
  <c r="Z56" i="47"/>
  <c r="L57" i="47"/>
  <c r="I57" i="47"/>
  <c r="AA56" i="47"/>
  <c r="W57" i="47"/>
  <c r="R56" i="47"/>
  <c r="Y56" i="47"/>
  <c r="Y55" i="47"/>
  <c r="F55" i="47"/>
  <c r="J56" i="47"/>
  <c r="H57" i="47"/>
  <c r="G55" i="47"/>
  <c r="E57" i="47"/>
  <c r="V57" i="47"/>
  <c r="N56" i="47"/>
  <c r="X56" i="47"/>
  <c r="Z55" i="47"/>
  <c r="M57" i="47"/>
  <c r="V56" i="47"/>
  <c r="K57" i="47"/>
  <c r="O55" i="47"/>
  <c r="AB56" i="47"/>
  <c r="W55" i="47"/>
  <c r="K55" i="47"/>
  <c r="G56" i="47"/>
  <c r="T56" i="47"/>
  <c r="V55" i="47"/>
  <c r="Q56" i="47"/>
  <c r="L56" i="47"/>
  <c r="R55" i="47"/>
  <c r="S56" i="47"/>
  <c r="I56" i="47"/>
  <c r="H56" i="47"/>
  <c r="U56" i="47"/>
  <c r="E56" i="47"/>
  <c r="AA57" i="47"/>
  <c r="N55" i="47"/>
  <c r="X55" i="47"/>
  <c r="P57" i="47"/>
  <c r="U55" i="47"/>
  <c r="P56" i="47"/>
  <c r="AB55" i="47"/>
  <c r="T55" i="47"/>
  <c r="R57" i="47"/>
  <c r="Q55" i="47"/>
  <c r="O57" i="47"/>
  <c r="Y57" i="47"/>
  <c r="L55" i="47"/>
  <c r="H55" i="47"/>
  <c r="F57" i="47"/>
  <c r="E55" i="47"/>
  <c r="J57" i="47"/>
  <c r="O56" i="47"/>
  <c r="K56" i="47"/>
  <c r="G57" i="47"/>
  <c r="Z57" i="47"/>
  <c r="X57" i="47"/>
  <c r="U57" i="47"/>
  <c r="F56" i="47"/>
  <c r="AB57" i="47"/>
  <c r="AA55" i="47"/>
  <c r="M56" i="47"/>
  <c r="W56" i="47"/>
  <c r="S57" i="47"/>
  <c r="M55" i="47"/>
  <c r="J55" i="47"/>
  <c r="N57" i="47"/>
  <c r="I55" i="47"/>
  <c r="V53" i="47"/>
  <c r="K51" i="47"/>
  <c r="S51" i="47"/>
  <c r="Q53" i="47"/>
  <c r="P51" i="47"/>
  <c r="N52" i="47"/>
  <c r="M51" i="47"/>
  <c r="J53" i="47"/>
  <c r="T53" i="47"/>
  <c r="G51" i="47"/>
  <c r="E53" i="47"/>
  <c r="L52" i="47"/>
  <c r="Z51" i="47"/>
  <c r="I51" i="47"/>
  <c r="V52" i="47"/>
  <c r="H53" i="47"/>
  <c r="L51" i="47"/>
  <c r="Q52" i="47"/>
  <c r="K52" i="47"/>
  <c r="N51" i="47"/>
  <c r="N53" i="47"/>
  <c r="J52" i="47"/>
  <c r="T52" i="47"/>
  <c r="K53" i="47"/>
  <c r="E52" i="47"/>
  <c r="AA53" i="47"/>
  <c r="X52" i="47"/>
  <c r="X51" i="47"/>
  <c r="AB51" i="47"/>
  <c r="V51" i="47"/>
  <c r="H52" i="47"/>
  <c r="R53" i="47"/>
  <c r="Q51" i="47"/>
  <c r="O53" i="47"/>
  <c r="W53" i="47"/>
  <c r="P52" i="47"/>
  <c r="J51" i="47"/>
  <c r="T51" i="47"/>
  <c r="F53" i="47"/>
  <c r="E51" i="47"/>
  <c r="AA52" i="47"/>
  <c r="Y53" i="47"/>
  <c r="W52" i="47"/>
  <c r="U53" i="47"/>
  <c r="H51" i="47"/>
  <c r="R52" i="47"/>
  <c r="X53" i="47"/>
  <c r="O52" i="47"/>
  <c r="M53" i="47"/>
  <c r="G52" i="47"/>
  <c r="I53" i="47"/>
  <c r="W51" i="47"/>
  <c r="F52" i="47"/>
  <c r="AB53" i="47"/>
  <c r="AA51" i="47"/>
  <c r="Y52" i="47"/>
  <c r="S52" i="47"/>
  <c r="U52" i="47"/>
  <c r="S53" i="47"/>
  <c r="R51" i="47"/>
  <c r="P53" i="47"/>
  <c r="O51" i="47"/>
  <c r="M52" i="47"/>
  <c r="Z52" i="47"/>
  <c r="I52" i="47"/>
  <c r="G53" i="47"/>
  <c r="F51" i="47"/>
  <c r="AB52" i="47"/>
  <c r="Z53" i="47"/>
  <c r="Y51" i="47"/>
  <c r="U51" i="47"/>
  <c r="L53" i="47"/>
  <c r="V49" i="47"/>
  <c r="U47" i="47"/>
  <c r="G49" i="47"/>
  <c r="Q49" i="47"/>
  <c r="AB47" i="47"/>
  <c r="N48" i="47"/>
  <c r="O48" i="47"/>
  <c r="J49" i="47"/>
  <c r="I47" i="47"/>
  <c r="S48" i="47"/>
  <c r="E49" i="47"/>
  <c r="P47" i="47"/>
  <c r="Z47" i="47"/>
  <c r="E48" i="47"/>
  <c r="E47" i="47"/>
  <c r="V48" i="47"/>
  <c r="L48" i="47"/>
  <c r="G48" i="47"/>
  <c r="Q48" i="47"/>
  <c r="AA49" i="47"/>
  <c r="N47" i="47"/>
  <c r="W48" i="47"/>
  <c r="M49" i="47"/>
  <c r="J48" i="47"/>
  <c r="T49" i="47"/>
  <c r="S47" i="47"/>
  <c r="O49" i="47"/>
  <c r="V47" i="47"/>
  <c r="H49" i="47"/>
  <c r="G47" i="47"/>
  <c r="Q47" i="47"/>
  <c r="AA48" i="47"/>
  <c r="Y49" i="47"/>
  <c r="T48" i="47"/>
  <c r="R49" i="47"/>
  <c r="J47" i="47"/>
  <c r="X49" i="47"/>
  <c r="H48" i="47"/>
  <c r="F49" i="47"/>
  <c r="X48" i="47"/>
  <c r="AA47" i="47"/>
  <c r="Y48" i="47"/>
  <c r="I49" i="47"/>
  <c r="P49" i="47"/>
  <c r="M47" i="47"/>
  <c r="K48" i="47"/>
  <c r="T47" i="47"/>
  <c r="R48" i="47"/>
  <c r="W49" i="47"/>
  <c r="O47" i="47"/>
  <c r="M48" i="47"/>
  <c r="R47" i="47"/>
  <c r="U49" i="47"/>
  <c r="H47" i="47"/>
  <c r="F48" i="47"/>
  <c r="AB49" i="47"/>
  <c r="W47" i="47"/>
  <c r="Y47" i="47"/>
  <c r="L49" i="47"/>
  <c r="Z49" i="47"/>
  <c r="U48" i="47"/>
  <c r="L47" i="47"/>
  <c r="F47" i="47"/>
  <c r="AB48" i="47"/>
  <c r="N49" i="47"/>
  <c r="X47" i="47"/>
  <c r="I48" i="47"/>
  <c r="S49" i="47"/>
  <c r="K47" i="47"/>
  <c r="P48" i="47"/>
  <c r="Z48" i="47"/>
  <c r="K49" i="47"/>
  <c r="V45" i="47"/>
  <c r="I43" i="47"/>
  <c r="G44" i="47"/>
  <c r="Q45" i="47"/>
  <c r="AB43" i="47"/>
  <c r="Z44" i="47"/>
  <c r="R44" i="47"/>
  <c r="J45" i="47"/>
  <c r="K44" i="47"/>
  <c r="S43" i="47"/>
  <c r="E45" i="47"/>
  <c r="P43" i="47"/>
  <c r="N44" i="47"/>
  <c r="F43" i="47"/>
  <c r="V44" i="47"/>
  <c r="T45" i="47"/>
  <c r="G43" i="47"/>
  <c r="Q44" i="47"/>
  <c r="L45" i="47"/>
  <c r="Z43" i="47"/>
  <c r="H43" i="47"/>
  <c r="M45" i="47"/>
  <c r="AB44" i="47"/>
  <c r="M43" i="47"/>
  <c r="J44" i="47"/>
  <c r="H45" i="47"/>
  <c r="X44" i="47"/>
  <c r="E44" i="47"/>
  <c r="W44" i="47"/>
  <c r="N43" i="47"/>
  <c r="U45" i="47"/>
  <c r="Z45" i="47"/>
  <c r="N45" i="47"/>
  <c r="V43" i="47"/>
  <c r="T44" i="47"/>
  <c r="W45" i="47"/>
  <c r="Q43" i="47"/>
  <c r="AA45" i="47"/>
  <c r="X45" i="47"/>
  <c r="Y43" i="47"/>
  <c r="J43" i="47"/>
  <c r="H44" i="47"/>
  <c r="R45" i="47"/>
  <c r="E43" i="47"/>
  <c r="O45" i="47"/>
  <c r="K43" i="47"/>
  <c r="O44" i="47"/>
  <c r="G45" i="47"/>
  <c r="P44" i="47"/>
  <c r="L43" i="47"/>
  <c r="T43" i="47"/>
  <c r="F45" i="47"/>
  <c r="L44" i="47"/>
  <c r="AA44" i="47"/>
  <c r="Y45" i="47"/>
  <c r="W43" i="47"/>
  <c r="I44" i="47"/>
  <c r="X43" i="47"/>
  <c r="I45" i="47"/>
  <c r="K45" i="47"/>
  <c r="F44" i="47"/>
  <c r="AB45" i="47"/>
  <c r="AA43" i="47"/>
  <c r="Y44" i="47"/>
  <c r="U44" i="47"/>
  <c r="S45" i="47"/>
  <c r="R43" i="47"/>
  <c r="P45" i="47"/>
  <c r="O43" i="47"/>
  <c r="M44" i="47"/>
  <c r="S44" i="47"/>
  <c r="U43" i="47"/>
  <c r="V41" i="47"/>
  <c r="I39" i="47"/>
  <c r="G41" i="47"/>
  <c r="K41" i="47"/>
  <c r="P39" i="47"/>
  <c r="N40" i="47"/>
  <c r="M39" i="47"/>
  <c r="J41" i="47"/>
  <c r="L41" i="47"/>
  <c r="S40" i="47"/>
  <c r="Q41" i="47"/>
  <c r="L40" i="47"/>
  <c r="Z39" i="47"/>
  <c r="Z40" i="47"/>
  <c r="V40" i="47"/>
  <c r="K39" i="47"/>
  <c r="G40" i="47"/>
  <c r="E41" i="47"/>
  <c r="AA41" i="47"/>
  <c r="N39" i="47"/>
  <c r="O41" i="47"/>
  <c r="J40" i="47"/>
  <c r="T41" i="47"/>
  <c r="S39" i="47"/>
  <c r="Q40" i="47"/>
  <c r="L39" i="47"/>
  <c r="V39" i="47"/>
  <c r="H41" i="47"/>
  <c r="G39" i="47"/>
  <c r="E40" i="47"/>
  <c r="AA40" i="47"/>
  <c r="Y41" i="47"/>
  <c r="AB41" i="47"/>
  <c r="M40" i="47"/>
  <c r="J39" i="47"/>
  <c r="T40" i="47"/>
  <c r="K40" i="47"/>
  <c r="Q39" i="47"/>
  <c r="O40" i="47"/>
  <c r="M41" i="47"/>
  <c r="W41" i="47"/>
  <c r="W40" i="47"/>
  <c r="H40" i="47"/>
  <c r="R41" i="47"/>
  <c r="E39" i="47"/>
  <c r="AA39" i="47"/>
  <c r="Y40" i="47"/>
  <c r="U41" i="47"/>
  <c r="T39" i="47"/>
  <c r="F41" i="47"/>
  <c r="O39" i="47"/>
  <c r="I41" i="47"/>
  <c r="H39" i="47"/>
  <c r="R40" i="47"/>
  <c r="P41" i="47"/>
  <c r="X41" i="47"/>
  <c r="Y39" i="47"/>
  <c r="X40" i="47"/>
  <c r="F40" i="47"/>
  <c r="AB40" i="47"/>
  <c r="Z41" i="47"/>
  <c r="U40" i="47"/>
  <c r="I40" i="47"/>
  <c r="W39" i="47"/>
  <c r="R39" i="47"/>
  <c r="P40" i="47"/>
  <c r="N41" i="47"/>
  <c r="X39" i="47"/>
  <c r="U39" i="47"/>
  <c r="S41" i="47"/>
  <c r="F39" i="47"/>
  <c r="AB39" i="47"/>
  <c r="W33" i="47"/>
  <c r="J31" i="47"/>
  <c r="T32" i="47"/>
  <c r="F33" i="47"/>
  <c r="M33" i="47"/>
  <c r="AA31" i="47"/>
  <c r="O31" i="47"/>
  <c r="K33" i="47"/>
  <c r="L33" i="47"/>
  <c r="H32" i="47"/>
  <c r="R32" i="47"/>
  <c r="L31" i="47"/>
  <c r="W32" i="47"/>
  <c r="U33" i="47"/>
  <c r="T31" i="47"/>
  <c r="F32" i="47"/>
  <c r="AB33" i="47"/>
  <c r="Y32" i="47"/>
  <c r="P32" i="47"/>
  <c r="Z32" i="47"/>
  <c r="K32" i="47"/>
  <c r="I33" i="47"/>
  <c r="H31" i="47"/>
  <c r="R31" i="47"/>
  <c r="P33" i="47"/>
  <c r="L32" i="47"/>
  <c r="W31" i="47"/>
  <c r="U32" i="47"/>
  <c r="Y31" i="47"/>
  <c r="F31" i="47"/>
  <c r="AB32" i="47"/>
  <c r="Z33" i="47"/>
  <c r="K31" i="47"/>
  <c r="I32" i="47"/>
  <c r="S33" i="47"/>
  <c r="M31" i="47"/>
  <c r="N33" i="47"/>
  <c r="X33" i="47"/>
  <c r="U31" i="47"/>
  <c r="G33" i="47"/>
  <c r="Q33" i="47"/>
  <c r="AB31" i="47"/>
  <c r="V33" i="47"/>
  <c r="I31" i="47"/>
  <c r="S32" i="47"/>
  <c r="E33" i="47"/>
  <c r="P31" i="47"/>
  <c r="N32" i="47"/>
  <c r="O33" i="47"/>
  <c r="J33" i="47"/>
  <c r="Y33" i="47"/>
  <c r="G32" i="47"/>
  <c r="Q32" i="47"/>
  <c r="AA33" i="47"/>
  <c r="Z31" i="47"/>
  <c r="E32" i="47"/>
  <c r="V32" i="47"/>
  <c r="X32" i="47"/>
  <c r="S31" i="47"/>
  <c r="N31" i="47"/>
  <c r="J32" i="47"/>
  <c r="T33" i="47"/>
  <c r="G31" i="47"/>
  <c r="Q31" i="47"/>
  <c r="AA32" i="47"/>
  <c r="M32" i="47"/>
  <c r="V31" i="47"/>
  <c r="H33" i="47"/>
  <c r="R33" i="47"/>
  <c r="E31" i="47"/>
  <c r="O32" i="47"/>
  <c r="X31" i="47"/>
  <c r="W29" i="47"/>
  <c r="J27" i="47"/>
  <c r="T27" i="47"/>
  <c r="R28" i="47"/>
  <c r="AB28" i="47"/>
  <c r="Z29" i="47"/>
  <c r="K29" i="47"/>
  <c r="M28" i="47"/>
  <c r="H27" i="47"/>
  <c r="F28" i="47"/>
  <c r="P28" i="47"/>
  <c r="N29" i="47"/>
  <c r="L27" i="47"/>
  <c r="L28" i="47"/>
  <c r="H28" i="47"/>
  <c r="W28" i="47"/>
  <c r="U29" i="47"/>
  <c r="M27" i="47"/>
  <c r="R27" i="47"/>
  <c r="AB27" i="47"/>
  <c r="Z28" i="47"/>
  <c r="O29" i="47"/>
  <c r="X29" i="47"/>
  <c r="P29" i="47"/>
  <c r="K28" i="47"/>
  <c r="I29" i="47"/>
  <c r="S29" i="47"/>
  <c r="F27" i="47"/>
  <c r="P27" i="47"/>
  <c r="N28" i="47"/>
  <c r="Q28" i="47"/>
  <c r="Y27" i="47"/>
  <c r="W27" i="47"/>
  <c r="U28" i="47"/>
  <c r="G29" i="47"/>
  <c r="Q29" i="47"/>
  <c r="Y28" i="47"/>
  <c r="Z27" i="47"/>
  <c r="G28" i="47"/>
  <c r="K27" i="47"/>
  <c r="I28" i="47"/>
  <c r="S28" i="47"/>
  <c r="E29" i="47"/>
  <c r="AA29" i="47"/>
  <c r="N27" i="47"/>
  <c r="U27" i="47"/>
  <c r="AB29" i="47"/>
  <c r="V27" i="47"/>
  <c r="M29" i="47"/>
  <c r="V29" i="47"/>
  <c r="I27" i="47"/>
  <c r="S27" i="47"/>
  <c r="E28" i="47"/>
  <c r="AA28" i="47"/>
  <c r="J29" i="47"/>
  <c r="T29" i="47"/>
  <c r="G27" i="47"/>
  <c r="Q27" i="47"/>
  <c r="O28" i="47"/>
  <c r="L29" i="47"/>
  <c r="J28" i="47"/>
  <c r="R29" i="47"/>
  <c r="F29" i="47"/>
  <c r="V28" i="47"/>
  <c r="H29" i="47"/>
  <c r="Y29" i="47"/>
  <c r="E27" i="47"/>
  <c r="AA27" i="47"/>
  <c r="X28" i="47"/>
  <c r="T28" i="47"/>
  <c r="O27" i="47"/>
  <c r="X27" i="47"/>
  <c r="W25" i="47"/>
  <c r="M23" i="47"/>
  <c r="T23" i="47"/>
  <c r="F24" i="47"/>
  <c r="P25" i="47"/>
  <c r="N25" i="47"/>
  <c r="K25" i="47"/>
  <c r="U25" i="47"/>
  <c r="H23" i="47"/>
  <c r="R23" i="47"/>
  <c r="AB24" i="47"/>
  <c r="Z24" i="47"/>
  <c r="X23" i="47"/>
  <c r="W24" i="47"/>
  <c r="I25" i="47"/>
  <c r="S25" i="47"/>
  <c r="F23" i="47"/>
  <c r="P24" i="47"/>
  <c r="N24" i="47"/>
  <c r="H25" i="47"/>
  <c r="F25" i="47"/>
  <c r="K24" i="47"/>
  <c r="U24" i="47"/>
  <c r="G25" i="47"/>
  <c r="M24" i="47"/>
  <c r="AB23" i="47"/>
  <c r="Z23" i="47"/>
  <c r="E23" i="47"/>
  <c r="T24" i="47"/>
  <c r="W23" i="47"/>
  <c r="I24" i="47"/>
  <c r="S24" i="47"/>
  <c r="Q25" i="47"/>
  <c r="P23" i="47"/>
  <c r="N23" i="47"/>
  <c r="R25" i="47"/>
  <c r="O23" i="47"/>
  <c r="K23" i="47"/>
  <c r="U23" i="47"/>
  <c r="G24" i="47"/>
  <c r="E25" i="47"/>
  <c r="AA25" i="47"/>
  <c r="Y25" i="47"/>
  <c r="V25" i="47"/>
  <c r="I23" i="47"/>
  <c r="S23" i="47"/>
  <c r="Q24" i="47"/>
  <c r="O25" i="47"/>
  <c r="L25" i="47"/>
  <c r="J25" i="47"/>
  <c r="M25" i="47"/>
  <c r="G23" i="47"/>
  <c r="E24" i="47"/>
  <c r="AA24" i="47"/>
  <c r="X24" i="47"/>
  <c r="J24" i="47"/>
  <c r="Y24" i="47"/>
  <c r="V24" i="47"/>
  <c r="T25" i="47"/>
  <c r="Y23" i="47"/>
  <c r="Q23" i="47"/>
  <c r="O24" i="47"/>
  <c r="L24" i="47"/>
  <c r="L23" i="47"/>
  <c r="J23" i="47"/>
  <c r="H24" i="47"/>
  <c r="R24" i="47"/>
  <c r="AB25" i="47"/>
  <c r="Z25" i="47"/>
  <c r="X25" i="47"/>
  <c r="AA23" i="47"/>
  <c r="V23" i="47"/>
  <c r="W21" i="47"/>
  <c r="J19" i="47"/>
  <c r="T19" i="47"/>
  <c r="F20" i="47"/>
  <c r="P20" i="47"/>
  <c r="N21" i="47"/>
  <c r="K21" i="47"/>
  <c r="U21" i="47"/>
  <c r="H19" i="47"/>
  <c r="R19" i="47"/>
  <c r="AB19" i="47"/>
  <c r="Z20" i="47"/>
  <c r="Y21" i="47"/>
  <c r="X21" i="47"/>
  <c r="W20" i="47"/>
  <c r="I21" i="47"/>
  <c r="Y20" i="47"/>
  <c r="F19" i="47"/>
  <c r="P19" i="47"/>
  <c r="N20" i="47"/>
  <c r="K20" i="47"/>
  <c r="U20" i="47"/>
  <c r="S21" i="47"/>
  <c r="Q21" i="47"/>
  <c r="M20" i="47"/>
  <c r="Z19" i="47"/>
  <c r="G20" i="47"/>
  <c r="W19" i="47"/>
  <c r="I20" i="47"/>
  <c r="G21" i="47"/>
  <c r="E21" i="47"/>
  <c r="AA21" i="47"/>
  <c r="N19" i="47"/>
  <c r="E20" i="47"/>
  <c r="Z21" i="47"/>
  <c r="K19" i="47"/>
  <c r="U19" i="47"/>
  <c r="S20" i="47"/>
  <c r="Q20" i="47"/>
  <c r="O21" i="47"/>
  <c r="M21" i="47"/>
  <c r="I19" i="47"/>
  <c r="AA20" i="47"/>
  <c r="L19" i="47"/>
  <c r="V21" i="47"/>
  <c r="M19" i="47"/>
  <c r="S19" i="47"/>
  <c r="Q19" i="47"/>
  <c r="O20" i="47"/>
  <c r="L21" i="47"/>
  <c r="H20" i="47"/>
  <c r="J21" i="47"/>
  <c r="T21" i="47"/>
  <c r="G19" i="47"/>
  <c r="E19" i="47"/>
  <c r="AA19" i="47"/>
  <c r="X20" i="47"/>
  <c r="R20" i="47"/>
  <c r="V20" i="47"/>
  <c r="H21" i="47"/>
  <c r="R21" i="47"/>
  <c r="AB21" i="47"/>
  <c r="O19" i="47"/>
  <c r="L20" i="47"/>
  <c r="V19" i="47"/>
  <c r="J20" i="47"/>
  <c r="T20" i="47"/>
  <c r="F21" i="47"/>
  <c r="P21" i="47"/>
  <c r="Y19" i="47"/>
  <c r="X19" i="47"/>
  <c r="AB20" i="47"/>
  <c r="W13" i="47"/>
  <c r="J11" i="47"/>
  <c r="H12" i="47"/>
  <c r="F12" i="47"/>
  <c r="AB12" i="47"/>
  <c r="Z13" i="47"/>
  <c r="O12" i="47"/>
  <c r="Y12" i="47"/>
  <c r="K13" i="47"/>
  <c r="Y11" i="47"/>
  <c r="T11" i="47"/>
  <c r="R11" i="47"/>
  <c r="P12" i="47"/>
  <c r="N13" i="47"/>
  <c r="T12" i="47"/>
  <c r="W12" i="47"/>
  <c r="U13" i="47"/>
  <c r="H11" i="47"/>
  <c r="F11" i="47"/>
  <c r="AB11" i="47"/>
  <c r="Z12" i="47"/>
  <c r="J13" i="47"/>
  <c r="K12" i="47"/>
  <c r="I13" i="47"/>
  <c r="S13" i="47"/>
  <c r="M11" i="47"/>
  <c r="P11" i="47"/>
  <c r="N12" i="47"/>
  <c r="M12" i="47"/>
  <c r="R12" i="47"/>
  <c r="W11" i="47"/>
  <c r="U12" i="47"/>
  <c r="G13" i="47"/>
  <c r="Q13" i="47"/>
  <c r="M13" i="47"/>
  <c r="Z11" i="47"/>
  <c r="V11" i="47"/>
  <c r="K11" i="47"/>
  <c r="I12" i="47"/>
  <c r="S12" i="47"/>
  <c r="E13" i="47"/>
  <c r="AA13" i="47"/>
  <c r="N11" i="47"/>
  <c r="Q11" i="47"/>
  <c r="Y13" i="47"/>
  <c r="U11" i="47"/>
  <c r="G12" i="47"/>
  <c r="Q12" i="47"/>
  <c r="O13" i="47"/>
  <c r="L11" i="47"/>
  <c r="L13" i="47"/>
  <c r="V13" i="47"/>
  <c r="I11" i="47"/>
  <c r="S11" i="47"/>
  <c r="E12" i="47"/>
  <c r="AA12" i="47"/>
  <c r="X13" i="47"/>
  <c r="G11" i="47"/>
  <c r="P13" i="47"/>
  <c r="V12" i="47"/>
  <c r="T13" i="47"/>
  <c r="R13" i="47"/>
  <c r="E11" i="47"/>
  <c r="AA11" i="47"/>
  <c r="X12" i="47"/>
  <c r="X11" i="47"/>
  <c r="J12" i="47"/>
  <c r="H13" i="47"/>
  <c r="F13" i="47"/>
  <c r="AB13" i="47"/>
  <c r="O11" i="47"/>
  <c r="L12" i="47"/>
  <c r="E26" i="20"/>
  <c r="E25" i="20"/>
  <c r="E24" i="20"/>
  <c r="E23" i="20"/>
  <c r="E22" i="20"/>
  <c r="E21" i="20"/>
  <c r="E20" i="20"/>
  <c r="E19" i="20"/>
  <c r="E18" i="20"/>
  <c r="E17" i="20"/>
  <c r="E16" i="20"/>
  <c r="E15" i="20"/>
  <c r="D3" i="15"/>
  <c r="M38" i="47" l="1"/>
  <c r="W38" i="47"/>
  <c r="R46" i="47"/>
  <c r="G38" i="47"/>
  <c r="O38" i="47"/>
  <c r="Y38" i="47"/>
  <c r="AB38" i="47"/>
  <c r="AA38" i="47"/>
  <c r="X38" i="47"/>
  <c r="P38" i="47"/>
  <c r="H38" i="47"/>
  <c r="U38" i="47"/>
  <c r="J38" i="47"/>
  <c r="F38" i="47"/>
  <c r="E38" i="47"/>
  <c r="I38" i="47"/>
  <c r="Z18" i="47"/>
  <c r="R38" i="47"/>
  <c r="V38" i="47"/>
  <c r="T38" i="47"/>
  <c r="L38" i="47"/>
  <c r="K38" i="47"/>
  <c r="AD35" i="47"/>
  <c r="U18" i="47"/>
  <c r="S38" i="47"/>
  <c r="Z38" i="47"/>
  <c r="AD37" i="47"/>
  <c r="Q18" i="47"/>
  <c r="N38" i="49"/>
  <c r="Q38" i="47"/>
  <c r="AC37" i="47"/>
  <c r="AC35" i="47"/>
  <c r="Y54" i="47"/>
  <c r="T26" i="49"/>
  <c r="Y26" i="49"/>
  <c r="U42" i="49"/>
  <c r="AB18" i="47"/>
  <c r="AC36" i="47"/>
  <c r="R18" i="47"/>
  <c r="N38" i="47"/>
  <c r="P18" i="47"/>
  <c r="N34" i="47"/>
  <c r="T46" i="49"/>
  <c r="Y22" i="47"/>
  <c r="M22" i="47"/>
  <c r="F18" i="47"/>
  <c r="H18" i="47"/>
  <c r="X18" i="47"/>
  <c r="AD36" i="47"/>
  <c r="X30" i="47"/>
  <c r="AA42" i="47"/>
  <c r="G58" i="49"/>
  <c r="I18" i="47"/>
  <c r="S18" i="47"/>
  <c r="AD15" i="47"/>
  <c r="K18" i="47"/>
  <c r="E18" i="47"/>
  <c r="V18" i="47"/>
  <c r="N18" i="47"/>
  <c r="L18" i="47"/>
  <c r="Y18" i="47"/>
  <c r="X34" i="47"/>
  <c r="P26" i="47"/>
  <c r="M18" i="47"/>
  <c r="T18" i="47"/>
  <c r="AC16" i="47"/>
  <c r="AA18" i="47"/>
  <c r="AD16" i="47"/>
  <c r="O18" i="47"/>
  <c r="J18" i="47"/>
  <c r="AC15" i="47"/>
  <c r="W18" i="47"/>
  <c r="AD29" i="47"/>
  <c r="U34" i="49"/>
  <c r="AC17" i="47"/>
  <c r="U30" i="47"/>
  <c r="AD17" i="47"/>
  <c r="G22" i="47"/>
  <c r="G50" i="47"/>
  <c r="G42" i="47"/>
  <c r="H58" i="47"/>
  <c r="S14" i="49"/>
  <c r="K26" i="49"/>
  <c r="S26" i="49"/>
  <c r="Y30" i="49"/>
  <c r="R30" i="49"/>
  <c r="Y50" i="49"/>
  <c r="R50" i="49"/>
  <c r="W58" i="49"/>
  <c r="AB58" i="49"/>
  <c r="G34" i="47"/>
  <c r="S22" i="47"/>
  <c r="F42" i="47"/>
  <c r="S26" i="47"/>
  <c r="V30" i="47"/>
  <c r="M34" i="47"/>
  <c r="G54" i="47"/>
  <c r="AB58" i="47"/>
  <c r="V14" i="49"/>
  <c r="J46" i="49"/>
  <c r="N50" i="47"/>
  <c r="H54" i="47"/>
  <c r="Q54" i="47"/>
  <c r="V18" i="49"/>
  <c r="X18" i="49"/>
  <c r="Z30" i="49"/>
  <c r="J34" i="49"/>
  <c r="M34" i="49"/>
  <c r="P34" i="49"/>
  <c r="I38" i="49"/>
  <c r="Z38" i="49"/>
  <c r="P38" i="49"/>
  <c r="P42" i="49"/>
  <c r="V46" i="49"/>
  <c r="X46" i="49"/>
  <c r="U50" i="49"/>
  <c r="T50" i="49"/>
  <c r="N50" i="49"/>
  <c r="V54" i="49"/>
  <c r="X54" i="49"/>
  <c r="N54" i="49"/>
  <c r="AB42" i="49"/>
  <c r="K50" i="49"/>
  <c r="G30" i="47"/>
  <c r="W30" i="47"/>
  <c r="H30" i="47"/>
  <c r="K34" i="47"/>
  <c r="Y22" i="49"/>
  <c r="O22" i="49"/>
  <c r="X26" i="49"/>
  <c r="Q26" i="49"/>
  <c r="W30" i="49"/>
  <c r="AB30" i="49"/>
  <c r="W38" i="49"/>
  <c r="M38" i="49"/>
  <c r="K42" i="49"/>
  <c r="G42" i="49"/>
  <c r="Z46" i="49"/>
  <c r="W50" i="49"/>
  <c r="P50" i="49"/>
  <c r="U58" i="49"/>
  <c r="Z58" i="49"/>
  <c r="I22" i="47"/>
  <c r="W26" i="47"/>
  <c r="AA30" i="47"/>
  <c r="Y30" i="47"/>
  <c r="H50" i="47"/>
  <c r="Z14" i="49"/>
  <c r="G14" i="49"/>
  <c r="N18" i="49"/>
  <c r="G26" i="49"/>
  <c r="M30" i="49"/>
  <c r="F30" i="49"/>
  <c r="F34" i="49"/>
  <c r="Y38" i="49"/>
  <c r="F38" i="49"/>
  <c r="W42" i="49"/>
  <c r="M42" i="49"/>
  <c r="F42" i="49"/>
  <c r="M50" i="49"/>
  <c r="AB50" i="49"/>
  <c r="F50" i="49"/>
  <c r="F54" i="49"/>
  <c r="K58" i="49"/>
  <c r="P58" i="49"/>
  <c r="AD49" i="47"/>
  <c r="T50" i="47"/>
  <c r="T58" i="47"/>
  <c r="J14" i="49"/>
  <c r="O14" i="49"/>
  <c r="T22" i="49"/>
  <c r="V22" i="49"/>
  <c r="AB22" i="49"/>
  <c r="R22" i="49"/>
  <c r="U30" i="49"/>
  <c r="T38" i="49"/>
  <c r="AD40" i="49"/>
  <c r="I26" i="47"/>
  <c r="M58" i="47"/>
  <c r="S58" i="49"/>
  <c r="U58" i="47"/>
  <c r="M22" i="49"/>
  <c r="V34" i="49"/>
  <c r="Y34" i="49"/>
  <c r="AB34" i="49"/>
  <c r="Z34" i="47"/>
  <c r="W22" i="47"/>
  <c r="F34" i="47"/>
  <c r="V50" i="47"/>
  <c r="O22" i="47"/>
  <c r="V42" i="47"/>
  <c r="S30" i="47"/>
  <c r="G18" i="47"/>
  <c r="W34" i="47"/>
  <c r="AB42" i="47"/>
  <c r="J50" i="47"/>
  <c r="P50" i="47"/>
  <c r="AD53" i="47"/>
  <c r="R54" i="47"/>
  <c r="Y58" i="47"/>
  <c r="H22" i="49"/>
  <c r="J22" i="49"/>
  <c r="X22" i="49"/>
  <c r="P22" i="49"/>
  <c r="F22" i="49"/>
  <c r="I26" i="49"/>
  <c r="R26" i="49"/>
  <c r="S34" i="49"/>
  <c r="Z34" i="49"/>
  <c r="Q34" i="49"/>
  <c r="G38" i="49"/>
  <c r="X42" i="49"/>
  <c r="Q42" i="49"/>
  <c r="AA46" i="49"/>
  <c r="H50" i="49"/>
  <c r="X50" i="49"/>
  <c r="G50" i="49"/>
  <c r="Q50" i="49"/>
  <c r="Q58" i="49"/>
  <c r="F58" i="49"/>
  <c r="AA58" i="49"/>
  <c r="X58" i="49"/>
  <c r="E58" i="49"/>
  <c r="AC55" i="49"/>
  <c r="AD56" i="49"/>
  <c r="R58" i="49"/>
  <c r="I58" i="49"/>
  <c r="AC56" i="49"/>
  <c r="N58" i="49"/>
  <c r="L58" i="49"/>
  <c r="AD55" i="49"/>
  <c r="AD57" i="49"/>
  <c r="AC57" i="49"/>
  <c r="M58" i="49"/>
  <c r="Y58" i="49"/>
  <c r="H58" i="49"/>
  <c r="J58" i="49"/>
  <c r="T58" i="49"/>
  <c r="V58" i="49"/>
  <c r="O58" i="49"/>
  <c r="H54" i="49"/>
  <c r="AC52" i="49"/>
  <c r="AB54" i="49"/>
  <c r="R54" i="49"/>
  <c r="G54" i="49"/>
  <c r="Q54" i="49"/>
  <c r="T54" i="49"/>
  <c r="J54" i="49"/>
  <c r="L54" i="49"/>
  <c r="AD51" i="49"/>
  <c r="AC53" i="49"/>
  <c r="AD52" i="49"/>
  <c r="Z54" i="49"/>
  <c r="P54" i="49"/>
  <c r="S54" i="49"/>
  <c r="AD53" i="49"/>
  <c r="I54" i="49"/>
  <c r="U54" i="49"/>
  <c r="K54" i="49"/>
  <c r="M54" i="49"/>
  <c r="W54" i="49"/>
  <c r="Y54" i="49"/>
  <c r="O54" i="49"/>
  <c r="AA54" i="49"/>
  <c r="E54" i="49"/>
  <c r="AC51" i="49"/>
  <c r="AD49" i="49"/>
  <c r="Z50" i="49"/>
  <c r="AD48" i="49"/>
  <c r="AC48" i="49"/>
  <c r="I50" i="49"/>
  <c r="S50" i="49"/>
  <c r="AC49" i="49"/>
  <c r="J50" i="49"/>
  <c r="V50" i="49"/>
  <c r="O50" i="49"/>
  <c r="L50" i="49"/>
  <c r="AD47" i="49"/>
  <c r="AA50" i="49"/>
  <c r="E50" i="49"/>
  <c r="AC47" i="49"/>
  <c r="E46" i="49"/>
  <c r="AC43" i="49"/>
  <c r="H46" i="49"/>
  <c r="Q46" i="49"/>
  <c r="L46" i="49"/>
  <c r="AD43" i="49"/>
  <c r="AC44" i="49"/>
  <c r="G46" i="49"/>
  <c r="AD44" i="49"/>
  <c r="N46" i="49"/>
  <c r="AC45" i="49"/>
  <c r="AD45" i="49"/>
  <c r="P46" i="49"/>
  <c r="F46" i="49"/>
  <c r="AB46" i="49"/>
  <c r="R46" i="49"/>
  <c r="I46" i="49"/>
  <c r="K46" i="49"/>
  <c r="U46" i="49"/>
  <c r="W46" i="49"/>
  <c r="M46" i="49"/>
  <c r="Y46" i="49"/>
  <c r="S46" i="49"/>
  <c r="O46" i="49"/>
  <c r="Z42" i="49"/>
  <c r="I42" i="49"/>
  <c r="N42" i="49"/>
  <c r="AC40" i="49"/>
  <c r="T42" i="49"/>
  <c r="S42" i="49"/>
  <c r="AD41" i="49"/>
  <c r="AC41" i="49"/>
  <c r="Y42" i="49"/>
  <c r="R42" i="49"/>
  <c r="O42" i="49"/>
  <c r="J42" i="49"/>
  <c r="AA42" i="49"/>
  <c r="V42" i="49"/>
  <c r="H42" i="49"/>
  <c r="L42" i="49"/>
  <c r="AD39" i="49"/>
  <c r="E42" i="49"/>
  <c r="AC39" i="49"/>
  <c r="AC36" i="49"/>
  <c r="R38" i="49"/>
  <c r="AD36" i="49"/>
  <c r="H38" i="49"/>
  <c r="Q38" i="49"/>
  <c r="AD37" i="49"/>
  <c r="AC37" i="49"/>
  <c r="U38" i="49"/>
  <c r="K38" i="49"/>
  <c r="AB38" i="49"/>
  <c r="S38" i="49"/>
  <c r="J38" i="49"/>
  <c r="O38" i="49"/>
  <c r="V38" i="49"/>
  <c r="L38" i="49"/>
  <c r="AD35" i="49"/>
  <c r="AA38" i="49"/>
  <c r="X38" i="49"/>
  <c r="E38" i="49"/>
  <c r="AC35" i="49"/>
  <c r="AC33" i="49"/>
  <c r="T34" i="49"/>
  <c r="I34" i="49"/>
  <c r="L34" i="49"/>
  <c r="AD31" i="49"/>
  <c r="O34" i="49"/>
  <c r="R34" i="49"/>
  <c r="X34" i="49"/>
  <c r="AA34" i="49"/>
  <c r="AC32" i="49"/>
  <c r="AD32" i="49"/>
  <c r="G34" i="49"/>
  <c r="K34" i="49"/>
  <c r="H34" i="49"/>
  <c r="W34" i="49"/>
  <c r="AD33" i="49"/>
  <c r="N34" i="49"/>
  <c r="E34" i="49"/>
  <c r="AC31" i="49"/>
  <c r="AD29" i="49"/>
  <c r="N30" i="49"/>
  <c r="K30" i="49"/>
  <c r="P30" i="49"/>
  <c r="I30" i="49"/>
  <c r="AD28" i="49"/>
  <c r="Q30" i="49"/>
  <c r="AC28" i="49"/>
  <c r="AC29" i="49"/>
  <c r="S30" i="49"/>
  <c r="H30" i="49"/>
  <c r="T30" i="49"/>
  <c r="J30" i="49"/>
  <c r="V30" i="49"/>
  <c r="L30" i="49"/>
  <c r="AD27" i="49"/>
  <c r="O30" i="49"/>
  <c r="G30" i="49"/>
  <c r="X30" i="49"/>
  <c r="AA30" i="49"/>
  <c r="E30" i="49"/>
  <c r="AC27" i="49"/>
  <c r="H26" i="49"/>
  <c r="M26" i="49"/>
  <c r="V26" i="49"/>
  <c r="O26" i="49"/>
  <c r="L26" i="49"/>
  <c r="AD23" i="49"/>
  <c r="AA26" i="49"/>
  <c r="E26" i="49"/>
  <c r="AC23" i="49"/>
  <c r="U26" i="49"/>
  <c r="AD24" i="49"/>
  <c r="AC24" i="49"/>
  <c r="J26" i="49"/>
  <c r="W26" i="49"/>
  <c r="AD25" i="49"/>
  <c r="AC25" i="49"/>
  <c r="N26" i="49"/>
  <c r="Z26" i="49"/>
  <c r="P26" i="49"/>
  <c r="AB26" i="49"/>
  <c r="F26" i="49"/>
  <c r="AD21" i="49"/>
  <c r="L22" i="49"/>
  <c r="AD19" i="49"/>
  <c r="AD20" i="49"/>
  <c r="I22" i="49"/>
  <c r="K22" i="49"/>
  <c r="AA22" i="49"/>
  <c r="E22" i="49"/>
  <c r="AC19" i="49"/>
  <c r="G22" i="49"/>
  <c r="U22" i="49"/>
  <c r="W22" i="49"/>
  <c r="Q22" i="49"/>
  <c r="S22" i="49"/>
  <c r="AC20" i="49"/>
  <c r="N22" i="49"/>
  <c r="AC21" i="49"/>
  <c r="Z22" i="49"/>
  <c r="F18" i="49"/>
  <c r="O18" i="49"/>
  <c r="R18" i="49"/>
  <c r="G18" i="49"/>
  <c r="J18" i="49"/>
  <c r="L18" i="49"/>
  <c r="AD15" i="49"/>
  <c r="AA18" i="49"/>
  <c r="AD16" i="49"/>
  <c r="H18" i="49"/>
  <c r="E18" i="49"/>
  <c r="AC15" i="49"/>
  <c r="Q18" i="49"/>
  <c r="AD17" i="49"/>
  <c r="AC16" i="49"/>
  <c r="Z18" i="49"/>
  <c r="U18" i="49"/>
  <c r="S18" i="49"/>
  <c r="K18" i="49"/>
  <c r="P18" i="49"/>
  <c r="AC17" i="49"/>
  <c r="W18" i="49"/>
  <c r="AB18" i="49"/>
  <c r="M18" i="49"/>
  <c r="T18" i="49"/>
  <c r="Y18" i="49"/>
  <c r="I18" i="49"/>
  <c r="U14" i="49"/>
  <c r="AA14" i="49"/>
  <c r="X14" i="49"/>
  <c r="H14" i="49"/>
  <c r="L14" i="49"/>
  <c r="AD11" i="49"/>
  <c r="E14" i="49"/>
  <c r="AC11" i="49"/>
  <c r="AD12" i="49"/>
  <c r="N14" i="49"/>
  <c r="Q14" i="49"/>
  <c r="I14" i="49"/>
  <c r="AC12" i="49"/>
  <c r="AD13" i="49"/>
  <c r="T14" i="49"/>
  <c r="K14" i="49"/>
  <c r="P14" i="49"/>
  <c r="AC13" i="49"/>
  <c r="W14" i="49"/>
  <c r="M14" i="49"/>
  <c r="AB14" i="49"/>
  <c r="Y14" i="49"/>
  <c r="F14" i="49"/>
  <c r="R14" i="49"/>
  <c r="J58" i="47"/>
  <c r="X58" i="47"/>
  <c r="AA58" i="47"/>
  <c r="I58" i="47"/>
  <c r="R58" i="47"/>
  <c r="AD56" i="47"/>
  <c r="Z58" i="47"/>
  <c r="AD57" i="47"/>
  <c r="N58" i="47"/>
  <c r="AC57" i="47"/>
  <c r="V58" i="47"/>
  <c r="L58" i="47"/>
  <c r="AD55" i="47"/>
  <c r="K58" i="47"/>
  <c r="G58" i="47"/>
  <c r="P58" i="47"/>
  <c r="E58" i="47"/>
  <c r="AC55" i="47"/>
  <c r="AC56" i="47"/>
  <c r="W58" i="47"/>
  <c r="S58" i="47"/>
  <c r="Q58" i="47"/>
  <c r="O58" i="47"/>
  <c r="F58" i="47"/>
  <c r="U54" i="47"/>
  <c r="N54" i="47"/>
  <c r="AC53" i="47"/>
  <c r="F54" i="47"/>
  <c r="AA54" i="47"/>
  <c r="M54" i="47"/>
  <c r="V54" i="47"/>
  <c r="AB54" i="47"/>
  <c r="L54" i="47"/>
  <c r="AD51" i="47"/>
  <c r="P54" i="47"/>
  <c r="W54" i="47"/>
  <c r="E54" i="47"/>
  <c r="AC51" i="47"/>
  <c r="X54" i="47"/>
  <c r="S54" i="47"/>
  <c r="AD52" i="47"/>
  <c r="O54" i="47"/>
  <c r="T54" i="47"/>
  <c r="I54" i="47"/>
  <c r="K54" i="47"/>
  <c r="J54" i="47"/>
  <c r="AC52" i="47"/>
  <c r="Z54" i="47"/>
  <c r="Y50" i="47"/>
  <c r="K50" i="47"/>
  <c r="W50" i="47"/>
  <c r="M50" i="47"/>
  <c r="I50" i="47"/>
  <c r="Q50" i="47"/>
  <c r="X50" i="47"/>
  <c r="AA50" i="47"/>
  <c r="AD48" i="47"/>
  <c r="AB50" i="47"/>
  <c r="R50" i="47"/>
  <c r="F50" i="47"/>
  <c r="E50" i="47"/>
  <c r="AC47" i="47"/>
  <c r="AC49" i="47"/>
  <c r="L50" i="47"/>
  <c r="AD47" i="47"/>
  <c r="O50" i="47"/>
  <c r="S50" i="47"/>
  <c r="AC48" i="47"/>
  <c r="U50" i="47"/>
  <c r="Z50" i="47"/>
  <c r="M46" i="47"/>
  <c r="O46" i="47"/>
  <c r="H46" i="47"/>
  <c r="W46" i="47"/>
  <c r="Z46" i="47"/>
  <c r="AA46" i="47"/>
  <c r="E46" i="47"/>
  <c r="AC43" i="47"/>
  <c r="U46" i="47"/>
  <c r="P46" i="47"/>
  <c r="AC45" i="47"/>
  <c r="X46" i="47"/>
  <c r="K46" i="47"/>
  <c r="V46" i="47"/>
  <c r="S46" i="47"/>
  <c r="N46" i="47"/>
  <c r="AD44" i="47"/>
  <c r="J46" i="47"/>
  <c r="G46" i="47"/>
  <c r="AB46" i="47"/>
  <c r="Y46" i="47"/>
  <c r="AC44" i="47"/>
  <c r="T46" i="47"/>
  <c r="AD45" i="47"/>
  <c r="L46" i="47"/>
  <c r="AD43" i="47"/>
  <c r="F46" i="47"/>
  <c r="I46" i="47"/>
  <c r="Q46" i="47"/>
  <c r="K42" i="47"/>
  <c r="Y42" i="47"/>
  <c r="S42" i="47"/>
  <c r="AD40" i="47"/>
  <c r="J42" i="47"/>
  <c r="AD41" i="47"/>
  <c r="X42" i="47"/>
  <c r="N42" i="47"/>
  <c r="U42" i="47"/>
  <c r="M42" i="47"/>
  <c r="AC40" i="47"/>
  <c r="AC41" i="47"/>
  <c r="E42" i="47"/>
  <c r="AC39" i="47"/>
  <c r="R42" i="47"/>
  <c r="H42" i="47"/>
  <c r="P42" i="47"/>
  <c r="W42" i="47"/>
  <c r="O42" i="47"/>
  <c r="Q42" i="47"/>
  <c r="L42" i="47"/>
  <c r="AD39" i="47"/>
  <c r="I42" i="47"/>
  <c r="T42" i="47"/>
  <c r="Z42" i="47"/>
  <c r="I34" i="47"/>
  <c r="O34" i="47"/>
  <c r="U34" i="47"/>
  <c r="R34" i="47"/>
  <c r="L34" i="47"/>
  <c r="AD31" i="47"/>
  <c r="S34" i="47"/>
  <c r="P34" i="47"/>
  <c r="H34" i="47"/>
  <c r="E34" i="47"/>
  <c r="AC31" i="47"/>
  <c r="AC33" i="47"/>
  <c r="AD33" i="47"/>
  <c r="AC32" i="47"/>
  <c r="AA34" i="47"/>
  <c r="Y34" i="47"/>
  <c r="Q34" i="47"/>
  <c r="V34" i="47"/>
  <c r="AB34" i="47"/>
  <c r="T34" i="47"/>
  <c r="AD32" i="47"/>
  <c r="J34" i="47"/>
  <c r="R30" i="47"/>
  <c r="O30" i="47"/>
  <c r="AB30" i="47"/>
  <c r="E30" i="47"/>
  <c r="AC27" i="47"/>
  <c r="M30" i="47"/>
  <c r="AC28" i="47"/>
  <c r="P30" i="47"/>
  <c r="N30" i="47"/>
  <c r="K30" i="47"/>
  <c r="Q30" i="47"/>
  <c r="AC29" i="47"/>
  <c r="F30" i="47"/>
  <c r="I30" i="47"/>
  <c r="T30" i="47"/>
  <c r="Z30" i="47"/>
  <c r="AD28" i="47"/>
  <c r="J30" i="47"/>
  <c r="L30" i="47"/>
  <c r="AD27" i="47"/>
  <c r="U14" i="47"/>
  <c r="N14" i="47"/>
  <c r="R14" i="47"/>
  <c r="Z14" i="47"/>
  <c r="Y14" i="47"/>
  <c r="T14" i="47"/>
  <c r="AD12" i="47"/>
  <c r="O14" i="47"/>
  <c r="W14" i="47"/>
  <c r="S14" i="47"/>
  <c r="Q22" i="47"/>
  <c r="K22" i="47"/>
  <c r="V26" i="47"/>
  <c r="Y26" i="47"/>
  <c r="X22" i="47"/>
  <c r="AA26" i="47"/>
  <c r="N26" i="47"/>
  <c r="R26" i="47"/>
  <c r="H26" i="47"/>
  <c r="M26" i="47"/>
  <c r="J26" i="47"/>
  <c r="AC24" i="47"/>
  <c r="AC25" i="47"/>
  <c r="F26" i="47"/>
  <c r="L26" i="47"/>
  <c r="AD23" i="47"/>
  <c r="G26" i="47"/>
  <c r="E26" i="47"/>
  <c r="AC23" i="47"/>
  <c r="AD24" i="47"/>
  <c r="U26" i="47"/>
  <c r="Z26" i="47"/>
  <c r="T26" i="47"/>
  <c r="K26" i="47"/>
  <c r="AB26" i="47"/>
  <c r="Q26" i="47"/>
  <c r="AD25" i="47"/>
  <c r="O26" i="47"/>
  <c r="X26" i="47"/>
  <c r="F22" i="47"/>
  <c r="P22" i="47"/>
  <c r="AC21" i="47"/>
  <c r="AB22" i="47"/>
  <c r="AC20" i="47"/>
  <c r="R22" i="47"/>
  <c r="N22" i="47"/>
  <c r="H22" i="47"/>
  <c r="AA22" i="47"/>
  <c r="L22" i="47"/>
  <c r="AD19" i="47"/>
  <c r="V22" i="47"/>
  <c r="AD20" i="47"/>
  <c r="T22" i="47"/>
  <c r="AD21" i="47"/>
  <c r="Z22" i="47"/>
  <c r="J22" i="47"/>
  <c r="E22" i="47"/>
  <c r="AC19" i="47"/>
  <c r="U22" i="47"/>
  <c r="X14" i="47"/>
  <c r="Q14" i="47"/>
  <c r="AB14" i="47"/>
  <c r="F14" i="47"/>
  <c r="G14" i="47"/>
  <c r="I14" i="47"/>
  <c r="AC13" i="47"/>
  <c r="H14" i="47"/>
  <c r="AA14" i="47"/>
  <c r="E14" i="47"/>
  <c r="AC11" i="47"/>
  <c r="AD13" i="47"/>
  <c r="P14" i="47"/>
  <c r="L14" i="47"/>
  <c r="AD11" i="47"/>
  <c r="J14" i="47"/>
  <c r="AC12" i="47"/>
  <c r="K14" i="47"/>
  <c r="M14" i="47"/>
  <c r="V14" i="47"/>
  <c r="E26" i="21"/>
  <c r="E25" i="21"/>
  <c r="E24" i="21"/>
  <c r="E23" i="21"/>
  <c r="E22" i="21"/>
  <c r="E21" i="21"/>
  <c r="E20" i="21"/>
  <c r="E19" i="21"/>
  <c r="E18" i="21"/>
  <c r="E17" i="21"/>
  <c r="E16" i="21"/>
  <c r="E15" i="21"/>
  <c r="AC38" i="47" l="1"/>
  <c r="AD38" i="47"/>
  <c r="AC18" i="47"/>
  <c r="AC30" i="49"/>
  <c r="AD18" i="47"/>
  <c r="AC22" i="47"/>
  <c r="AC22" i="49"/>
  <c r="AD30" i="47"/>
  <c r="AD50" i="49"/>
  <c r="AC26" i="47"/>
  <c r="AD42" i="47"/>
  <c r="AC38" i="49"/>
  <c r="AD58" i="49"/>
  <c r="AC58" i="49"/>
  <c r="AC54" i="49"/>
  <c r="AD54" i="49"/>
  <c r="AC50" i="49"/>
  <c r="AD46" i="49"/>
  <c r="AC46" i="49"/>
  <c r="AD42" i="49"/>
  <c r="AC42" i="49"/>
  <c r="AD38" i="49"/>
  <c r="AC34" i="49"/>
  <c r="AD34" i="49"/>
  <c r="AD30" i="49"/>
  <c r="AC26" i="49"/>
  <c r="AD26" i="49"/>
  <c r="AD22" i="49"/>
  <c r="AC18" i="49"/>
  <c r="AD18" i="49"/>
  <c r="AC14" i="49"/>
  <c r="AD14" i="49"/>
  <c r="AD58" i="47"/>
  <c r="AC58" i="47"/>
  <c r="AC54" i="47"/>
  <c r="AD54" i="47"/>
  <c r="AD50" i="47"/>
  <c r="AC50" i="47"/>
  <c r="AD46" i="47"/>
  <c r="AC46" i="47"/>
  <c r="AC42" i="47"/>
  <c r="AC34" i="47"/>
  <c r="AD34" i="47"/>
  <c r="AC30" i="47"/>
  <c r="AC14" i="47"/>
  <c r="AD26" i="47"/>
  <c r="AD22" i="47"/>
  <c r="AD14" i="47"/>
  <c r="C27" i="35"/>
  <c r="AD59" i="49" l="1"/>
  <c r="AD59" i="47"/>
  <c r="C27" i="21"/>
  <c r="E27" i="21" s="1"/>
  <c r="C27" i="22"/>
  <c r="D57" i="45"/>
  <c r="D56" i="45"/>
  <c r="D55" i="45"/>
  <c r="D53" i="45"/>
  <c r="D106" i="45" s="1"/>
  <c r="D52" i="45"/>
  <c r="D105" i="45" s="1"/>
  <c r="D49" i="45"/>
  <c r="D48" i="45"/>
  <c r="D45" i="45"/>
  <c r="D44" i="45"/>
  <c r="D41" i="45"/>
  <c r="D40" i="45"/>
  <c r="D37" i="45"/>
  <c r="D36" i="45"/>
  <c r="D33" i="45"/>
  <c r="D32" i="45"/>
  <c r="D29" i="45"/>
  <c r="D28" i="45"/>
  <c r="D81" i="45" s="1"/>
  <c r="D25" i="45"/>
  <c r="D78" i="45" s="1"/>
  <c r="D24" i="45"/>
  <c r="D21" i="45"/>
  <c r="D20" i="45"/>
  <c r="D17" i="45"/>
  <c r="D70" i="45" s="1"/>
  <c r="D16" i="45"/>
  <c r="D13" i="45"/>
  <c r="D12" i="45"/>
  <c r="D65" i="45" s="1"/>
  <c r="A55" i="45"/>
  <c r="A51" i="45"/>
  <c r="A47" i="45"/>
  <c r="A100" i="45" s="1"/>
  <c r="A43" i="45"/>
  <c r="A96" i="45" s="1"/>
  <c r="A39" i="45"/>
  <c r="A35" i="45"/>
  <c r="A88" i="45" s="1"/>
  <c r="A31" i="45"/>
  <c r="A84" i="45" s="1"/>
  <c r="A27" i="45"/>
  <c r="A80" i="45" s="1"/>
  <c r="A23" i="45"/>
  <c r="A19" i="45"/>
  <c r="A72" i="45" s="1"/>
  <c r="A15" i="45"/>
  <c r="A68" i="45" s="1"/>
  <c r="A11" i="45"/>
  <c r="B55" i="45"/>
  <c r="B51" i="45"/>
  <c r="B47" i="45"/>
  <c r="B43" i="45"/>
  <c r="B39" i="45"/>
  <c r="B35" i="45"/>
  <c r="B31" i="45"/>
  <c r="B27" i="45"/>
  <c r="B23" i="45"/>
  <c r="B19" i="45"/>
  <c r="B15" i="45"/>
  <c r="B11" i="45"/>
  <c r="D6" i="45"/>
  <c r="D110" i="45"/>
  <c r="D109" i="45"/>
  <c r="A108" i="45"/>
  <c r="A104" i="45"/>
  <c r="A92" i="45"/>
  <c r="A76" i="45"/>
  <c r="D73" i="45"/>
  <c r="AF17" i="45"/>
  <c r="AF21" i="45" s="1"/>
  <c r="AF25" i="45" s="1"/>
  <c r="AF29" i="45" s="1"/>
  <c r="AF33" i="45" s="1"/>
  <c r="AF37" i="45" s="1"/>
  <c r="AF41" i="45" s="1"/>
  <c r="AF45" i="45" s="1"/>
  <c r="AF49" i="45" s="1"/>
  <c r="AF53" i="45" s="1"/>
  <c r="AF57" i="45" s="1"/>
  <c r="AF16" i="45"/>
  <c r="AF20" i="45" s="1"/>
  <c r="AF24" i="45" s="1"/>
  <c r="AF28" i="45" s="1"/>
  <c r="AF32" i="45" s="1"/>
  <c r="AF36" i="45" s="1"/>
  <c r="AF40" i="45" s="1"/>
  <c r="AF44" i="45" s="1"/>
  <c r="AF48" i="45" s="1"/>
  <c r="AF52" i="45" s="1"/>
  <c r="AF56" i="45" s="1"/>
  <c r="AG15" i="45"/>
  <c r="AF15" i="45"/>
  <c r="AF19" i="45" s="1"/>
  <c r="AF23" i="45" s="1"/>
  <c r="AF27" i="45" s="1"/>
  <c r="AF31" i="45" s="1"/>
  <c r="AF35" i="45" s="1"/>
  <c r="AF39" i="45" s="1"/>
  <c r="AF43" i="45" s="1"/>
  <c r="AF47" i="45" s="1"/>
  <c r="AF51" i="45" s="1"/>
  <c r="AF55" i="45" s="1"/>
  <c r="D66" i="45"/>
  <c r="AG12" i="45"/>
  <c r="AG13" i="45" s="1"/>
  <c r="A64" i="45"/>
  <c r="A63" i="45"/>
  <c r="D51" i="45"/>
  <c r="D47" i="45"/>
  <c r="D43" i="45"/>
  <c r="D39" i="45"/>
  <c r="D35" i="45"/>
  <c r="D31" i="45"/>
  <c r="D27" i="45"/>
  <c r="D23" i="45"/>
  <c r="D19" i="45"/>
  <c r="D15" i="45"/>
  <c r="D68" i="45" s="1"/>
  <c r="D11" i="45"/>
  <c r="D64" i="45" s="1"/>
  <c r="E27" i="35"/>
  <c r="D26" i="45" l="1"/>
  <c r="D108" i="45"/>
  <c r="D111" i="45" s="1"/>
  <c r="D58" i="45"/>
  <c r="D18" i="45"/>
  <c r="D69" i="45"/>
  <c r="D71" i="45" s="1"/>
  <c r="D76" i="45"/>
  <c r="AG19" i="45"/>
  <c r="AG16" i="45"/>
  <c r="AG17" i="45" s="1"/>
  <c r="D72" i="45"/>
  <c r="D22" i="45"/>
  <c r="D74" i="45"/>
  <c r="D97" i="45"/>
  <c r="D67" i="45"/>
  <c r="D14" i="45"/>
  <c r="D80" i="45"/>
  <c r="D30" i="45"/>
  <c r="D82" i="45"/>
  <c r="D77" i="45"/>
  <c r="D79" i="45" s="1"/>
  <c r="A10" i="45"/>
  <c r="D85" i="45"/>
  <c r="D46" i="45"/>
  <c r="D88" i="45"/>
  <c r="D38" i="45"/>
  <c r="D90" i="45"/>
  <c r="D84" i="45"/>
  <c r="D34" i="45"/>
  <c r="D92" i="45"/>
  <c r="D94" i="45"/>
  <c r="D101" i="45"/>
  <c r="D50" i="45"/>
  <c r="D89" i="45"/>
  <c r="D96" i="45"/>
  <c r="D98" i="45"/>
  <c r="D104" i="45"/>
  <c r="D54" i="45"/>
  <c r="D86" i="45"/>
  <c r="D93" i="45"/>
  <c r="D42" i="45"/>
  <c r="D100" i="45"/>
  <c r="D102" i="45"/>
  <c r="B11" i="15"/>
  <c r="D99" i="45" l="1"/>
  <c r="D83" i="45"/>
  <c r="AG23" i="45"/>
  <c r="AG20" i="45"/>
  <c r="AG21" i="45" s="1"/>
  <c r="D87" i="45"/>
  <c r="D75" i="45"/>
  <c r="D107" i="45"/>
  <c r="D103" i="45"/>
  <c r="D95" i="45"/>
  <c r="D91" i="45"/>
  <c r="K95" i="45" l="1"/>
  <c r="V87" i="45"/>
  <c r="N99" i="45"/>
  <c r="Q87" i="45"/>
  <c r="AA83" i="45"/>
  <c r="S107" i="45"/>
  <c r="O83" i="45"/>
  <c r="U107" i="45"/>
  <c r="S103" i="45"/>
  <c r="S99" i="45"/>
  <c r="S87" i="45"/>
  <c r="K107" i="45"/>
  <c r="K99" i="45"/>
  <c r="AA107" i="45"/>
  <c r="AA103" i="45"/>
  <c r="AA99" i="45"/>
  <c r="AA91" i="45"/>
  <c r="S91" i="45"/>
  <c r="AA87" i="45"/>
  <c r="K87" i="45"/>
  <c r="S83" i="45"/>
  <c r="K103" i="45"/>
  <c r="AA95" i="45"/>
  <c r="S95" i="45"/>
  <c r="K91" i="45"/>
  <c r="K83" i="45"/>
  <c r="S79" i="45"/>
  <c r="AA75" i="45"/>
  <c r="S75" i="45"/>
  <c r="K75" i="45"/>
  <c r="F107" i="45"/>
  <c r="F95" i="45"/>
  <c r="V91" i="45"/>
  <c r="W75" i="45"/>
  <c r="N87" i="45"/>
  <c r="F91" i="45"/>
  <c r="O107" i="45"/>
  <c r="W103" i="45"/>
  <c r="G103" i="45"/>
  <c r="W91" i="45"/>
  <c r="O91" i="45"/>
  <c r="G91" i="45"/>
  <c r="O87" i="45"/>
  <c r="G79" i="45"/>
  <c r="V107" i="45"/>
  <c r="N107" i="45"/>
  <c r="N103" i="45"/>
  <c r="V99" i="45"/>
  <c r="N95" i="45"/>
  <c r="N83" i="45"/>
  <c r="F83" i="45"/>
  <c r="N75" i="45"/>
  <c r="T99" i="45"/>
  <c r="E107" i="45"/>
  <c r="O95" i="45"/>
  <c r="F103" i="45"/>
  <c r="V95" i="45"/>
  <c r="V75" i="45"/>
  <c r="O99" i="45"/>
  <c r="O75" i="45"/>
  <c r="X87" i="45"/>
  <c r="I107" i="45"/>
  <c r="Y103" i="45"/>
  <c r="Y99" i="45"/>
  <c r="Q99" i="45"/>
  <c r="I95" i="45"/>
  <c r="Q91" i="45"/>
  <c r="Y87" i="45"/>
  <c r="Y83" i="45"/>
  <c r="Q83" i="45"/>
  <c r="Q75" i="45"/>
  <c r="I75" i="45"/>
  <c r="Y107" i="45"/>
  <c r="Q107" i="45"/>
  <c r="Q103" i="45"/>
  <c r="I103" i="45"/>
  <c r="I99" i="45"/>
  <c r="Y95" i="45"/>
  <c r="Q95" i="45"/>
  <c r="Y91" i="45"/>
  <c r="I91" i="45"/>
  <c r="I87" i="45"/>
  <c r="I83" i="45"/>
  <c r="Q79" i="45"/>
  <c r="Y75" i="45"/>
  <c r="W107" i="45"/>
  <c r="G107" i="45"/>
  <c r="O103" i="45"/>
  <c r="W99" i="45"/>
  <c r="G99" i="45"/>
  <c r="W95" i="45"/>
  <c r="G95" i="45"/>
  <c r="W87" i="45"/>
  <c r="G87" i="45"/>
  <c r="W83" i="45"/>
  <c r="G83" i="45"/>
  <c r="W79" i="45"/>
  <c r="G75" i="45"/>
  <c r="L103" i="45"/>
  <c r="AB99" i="45"/>
  <c r="L99" i="45"/>
  <c r="AB95" i="45"/>
  <c r="T95" i="45"/>
  <c r="L95" i="45"/>
  <c r="L87" i="45"/>
  <c r="AB83" i="45"/>
  <c r="T83" i="45"/>
  <c r="L83" i="45"/>
  <c r="AB79" i="45"/>
  <c r="V103" i="45"/>
  <c r="F99" i="45"/>
  <c r="N91" i="45"/>
  <c r="F87" i="45"/>
  <c r="V83" i="45"/>
  <c r="F75" i="45"/>
  <c r="M95" i="45"/>
  <c r="U91" i="45"/>
  <c r="E91" i="45"/>
  <c r="U83" i="45"/>
  <c r="P95" i="45"/>
  <c r="X91" i="45"/>
  <c r="P91" i="45"/>
  <c r="H91" i="45"/>
  <c r="H83" i="45"/>
  <c r="X75" i="45"/>
  <c r="P75" i="45"/>
  <c r="Z107" i="45"/>
  <c r="R103" i="45"/>
  <c r="J103" i="45"/>
  <c r="J99" i="45"/>
  <c r="Z95" i="45"/>
  <c r="R95" i="45"/>
  <c r="Z91" i="45"/>
  <c r="J91" i="45"/>
  <c r="Z87" i="45"/>
  <c r="J83" i="45"/>
  <c r="J75" i="45"/>
  <c r="X107" i="45"/>
  <c r="H107" i="45"/>
  <c r="H103" i="45"/>
  <c r="X99" i="45"/>
  <c r="P99" i="45"/>
  <c r="X95" i="45"/>
  <c r="H87" i="45"/>
  <c r="X83" i="45"/>
  <c r="P83" i="45"/>
  <c r="X79" i="45"/>
  <c r="J107" i="45"/>
  <c r="Z103" i="45"/>
  <c r="R91" i="45"/>
  <c r="R87" i="45"/>
  <c r="J87" i="45"/>
  <c r="Z83" i="45"/>
  <c r="R83" i="45"/>
  <c r="Z75" i="45"/>
  <c r="P107" i="45"/>
  <c r="X103" i="45"/>
  <c r="P103" i="45"/>
  <c r="H99" i="45"/>
  <c r="H95" i="45"/>
  <c r="P87" i="45"/>
  <c r="H79" i="45"/>
  <c r="H75" i="45"/>
  <c r="R107" i="45"/>
  <c r="Z99" i="45"/>
  <c r="R99" i="45"/>
  <c r="J95" i="45"/>
  <c r="Z79" i="45"/>
  <c r="J79" i="45"/>
  <c r="R75" i="45"/>
  <c r="M107" i="45"/>
  <c r="AC104" i="45"/>
  <c r="AC102" i="45"/>
  <c r="AC101" i="45"/>
  <c r="U103" i="45"/>
  <c r="M103" i="45"/>
  <c r="AC100" i="45"/>
  <c r="E103" i="45"/>
  <c r="AC98" i="45"/>
  <c r="AC97" i="45"/>
  <c r="U99" i="45"/>
  <c r="M99" i="45"/>
  <c r="E99" i="45"/>
  <c r="AC94" i="45"/>
  <c r="U95" i="45"/>
  <c r="E95" i="45"/>
  <c r="AC90" i="45"/>
  <c r="AC89" i="45"/>
  <c r="M91" i="45"/>
  <c r="AC85" i="45"/>
  <c r="U87" i="45"/>
  <c r="M87" i="45"/>
  <c r="E87" i="45"/>
  <c r="AC82" i="45"/>
  <c r="M83" i="45"/>
  <c r="E83" i="45"/>
  <c r="AC77" i="45"/>
  <c r="M79" i="45"/>
  <c r="AC76" i="45"/>
  <c r="AC74" i="45"/>
  <c r="U75" i="45"/>
  <c r="M75" i="45"/>
  <c r="AC72" i="45"/>
  <c r="E75" i="45"/>
  <c r="AC69" i="45"/>
  <c r="AB107" i="45"/>
  <c r="T107" i="45"/>
  <c r="L107" i="45"/>
  <c r="AB103" i="45"/>
  <c r="T103" i="45"/>
  <c r="AC96" i="45"/>
  <c r="AC93" i="45"/>
  <c r="AC92" i="45"/>
  <c r="AB91" i="45"/>
  <c r="T91" i="45"/>
  <c r="L91" i="45"/>
  <c r="AC86" i="45"/>
  <c r="AB87" i="45"/>
  <c r="T87" i="45"/>
  <c r="AC84" i="45"/>
  <c r="AC80" i="45"/>
  <c r="L79" i="45"/>
  <c r="AB75" i="45"/>
  <c r="T75" i="45"/>
  <c r="L75" i="45"/>
  <c r="X111" i="45"/>
  <c r="P111" i="45"/>
  <c r="H111" i="45"/>
  <c r="P79" i="45"/>
  <c r="X71" i="45"/>
  <c r="P71" i="45"/>
  <c r="H71" i="45"/>
  <c r="X67" i="45"/>
  <c r="P67" i="45"/>
  <c r="H67" i="45"/>
  <c r="AC110" i="45"/>
  <c r="AC109" i="45"/>
  <c r="U111" i="45"/>
  <c r="M111" i="45"/>
  <c r="AC108" i="45"/>
  <c r="E111" i="45"/>
  <c r="AC106" i="45"/>
  <c r="AC105" i="45"/>
  <c r="AC81" i="45"/>
  <c r="AC78" i="45"/>
  <c r="U79" i="45"/>
  <c r="E79" i="45"/>
  <c r="AC73" i="45"/>
  <c r="AC70" i="45"/>
  <c r="U71" i="45"/>
  <c r="M71" i="45"/>
  <c r="E71" i="45"/>
  <c r="AC68" i="45"/>
  <c r="AC66" i="45"/>
  <c r="AC65" i="45"/>
  <c r="U67" i="45"/>
  <c r="M67" i="45"/>
  <c r="E67" i="45"/>
  <c r="AC64" i="45"/>
  <c r="AA111" i="45"/>
  <c r="S111" i="45"/>
  <c r="K111" i="45"/>
  <c r="AA79" i="45"/>
  <c r="K79" i="45"/>
  <c r="AA71" i="45"/>
  <c r="S71" i="45"/>
  <c r="K71" i="45"/>
  <c r="AA67" i="45"/>
  <c r="S67" i="45"/>
  <c r="K67" i="45"/>
  <c r="Z111" i="45"/>
  <c r="R111" i="45"/>
  <c r="J111" i="45"/>
  <c r="R79" i="45"/>
  <c r="Z71" i="45"/>
  <c r="R71" i="45"/>
  <c r="J71" i="45"/>
  <c r="Z67" i="45"/>
  <c r="R67" i="45"/>
  <c r="J67" i="45"/>
  <c r="AB111" i="45"/>
  <c r="T111" i="45"/>
  <c r="L111" i="45"/>
  <c r="T79" i="45"/>
  <c r="AB71" i="45"/>
  <c r="T71" i="45"/>
  <c r="L71" i="45"/>
  <c r="AB67" i="45"/>
  <c r="T67" i="45"/>
  <c r="L67" i="45"/>
  <c r="AC88" i="45"/>
  <c r="Y111" i="45"/>
  <c r="Q111" i="45"/>
  <c r="I111" i="45"/>
  <c r="Y79" i="45"/>
  <c r="I79" i="45"/>
  <c r="Y71" i="45"/>
  <c r="Q71" i="45"/>
  <c r="I71" i="45"/>
  <c r="Y67" i="45"/>
  <c r="Q67" i="45"/>
  <c r="I67" i="45"/>
  <c r="W111" i="45"/>
  <c r="O111" i="45"/>
  <c r="G111" i="45"/>
  <c r="O79" i="45"/>
  <c r="W71" i="45"/>
  <c r="O71" i="45"/>
  <c r="G71" i="45"/>
  <c r="W67" i="45"/>
  <c r="O67" i="45"/>
  <c r="G67" i="45"/>
  <c r="V111" i="45"/>
  <c r="N111" i="45"/>
  <c r="F111" i="45"/>
  <c r="V79" i="45"/>
  <c r="N79" i="45"/>
  <c r="F79" i="45"/>
  <c r="V71" i="45"/>
  <c r="N71" i="45"/>
  <c r="F71" i="45"/>
  <c r="V67" i="45"/>
  <c r="N67" i="45"/>
  <c r="F67" i="45"/>
  <c r="AG27" i="45"/>
  <c r="AG24" i="45"/>
  <c r="AG25" i="45" s="1"/>
  <c r="AC87" i="45" l="1"/>
  <c r="AC83" i="45"/>
  <c r="AC95" i="45"/>
  <c r="AC99" i="45"/>
  <c r="AC103" i="45"/>
  <c r="AC107" i="45"/>
  <c r="AC75" i="45"/>
  <c r="AC91" i="45"/>
  <c r="AC79" i="45"/>
  <c r="AC67" i="45"/>
  <c r="AC71" i="45"/>
  <c r="AC111" i="45"/>
  <c r="AG31" i="45"/>
  <c r="AG28" i="45"/>
  <c r="AG29" i="45" s="1"/>
  <c r="D3" i="14"/>
  <c r="S57" i="45" l="1"/>
  <c r="G57" i="45"/>
  <c r="S56" i="45"/>
  <c r="G56" i="45"/>
  <c r="S55" i="45"/>
  <c r="G55" i="45"/>
  <c r="T57" i="45"/>
  <c r="R57" i="45"/>
  <c r="F57" i="45"/>
  <c r="R56" i="45"/>
  <c r="F56" i="45"/>
  <c r="R55" i="45"/>
  <c r="F55" i="45"/>
  <c r="I57" i="45"/>
  <c r="H55" i="45"/>
  <c r="Q57" i="45"/>
  <c r="E57" i="45"/>
  <c r="Q56" i="45"/>
  <c r="E56" i="45"/>
  <c r="Q55" i="45"/>
  <c r="E55" i="45"/>
  <c r="U55" i="45"/>
  <c r="H56" i="45"/>
  <c r="AB57" i="45"/>
  <c r="P57" i="45"/>
  <c r="AB56" i="45"/>
  <c r="P56" i="45"/>
  <c r="AB55" i="45"/>
  <c r="P55" i="45"/>
  <c r="T56" i="45"/>
  <c r="AA57" i="45"/>
  <c r="O57" i="45"/>
  <c r="AA56" i="45"/>
  <c r="O56" i="45"/>
  <c r="AA55" i="45"/>
  <c r="O55" i="45"/>
  <c r="T55" i="45"/>
  <c r="Z57" i="45"/>
  <c r="N57" i="45"/>
  <c r="Z56" i="45"/>
  <c r="N56" i="45"/>
  <c r="Z55" i="45"/>
  <c r="N55" i="45"/>
  <c r="I55" i="45"/>
  <c r="H57" i="45"/>
  <c r="Y57" i="45"/>
  <c r="M57" i="45"/>
  <c r="Y56" i="45"/>
  <c r="M56" i="45"/>
  <c r="Y55" i="45"/>
  <c r="M55" i="45"/>
  <c r="U57" i="45"/>
  <c r="X57" i="45"/>
  <c r="L57" i="45"/>
  <c r="X56" i="45"/>
  <c r="L56" i="45"/>
  <c r="X55" i="45"/>
  <c r="L55" i="45"/>
  <c r="W57" i="45"/>
  <c r="K57" i="45"/>
  <c r="W56" i="45"/>
  <c r="K56" i="45"/>
  <c r="W55" i="45"/>
  <c r="K55" i="45"/>
  <c r="U56" i="45"/>
  <c r="V57" i="45"/>
  <c r="J57" i="45"/>
  <c r="V56" i="45"/>
  <c r="J56" i="45"/>
  <c r="V55" i="45"/>
  <c r="J55" i="45"/>
  <c r="I56" i="45"/>
  <c r="S53" i="45"/>
  <c r="G53" i="45"/>
  <c r="S52" i="45"/>
  <c r="G52" i="45"/>
  <c r="S51" i="45"/>
  <c r="G51" i="45"/>
  <c r="R53" i="45"/>
  <c r="F53" i="45"/>
  <c r="R52" i="45"/>
  <c r="F52" i="45"/>
  <c r="R51" i="45"/>
  <c r="F51" i="45"/>
  <c r="Q53" i="45"/>
  <c r="E53" i="45"/>
  <c r="Q52" i="45"/>
  <c r="E52" i="45"/>
  <c r="Q51" i="45"/>
  <c r="E51" i="45"/>
  <c r="AB53" i="45"/>
  <c r="P53" i="45"/>
  <c r="AB52" i="45"/>
  <c r="P52" i="45"/>
  <c r="AB51" i="45"/>
  <c r="P51" i="45"/>
  <c r="AA53" i="45"/>
  <c r="O53" i="45"/>
  <c r="AA52" i="45"/>
  <c r="O52" i="45"/>
  <c r="AA51" i="45"/>
  <c r="O51" i="45"/>
  <c r="T53" i="45"/>
  <c r="H51" i="45"/>
  <c r="Z53" i="45"/>
  <c r="N53" i="45"/>
  <c r="Z52" i="45"/>
  <c r="N52" i="45"/>
  <c r="Z51" i="45"/>
  <c r="N51" i="45"/>
  <c r="T51" i="45"/>
  <c r="Y53" i="45"/>
  <c r="M53" i="45"/>
  <c r="Y52" i="45"/>
  <c r="M52" i="45"/>
  <c r="Y51" i="45"/>
  <c r="M51" i="45"/>
  <c r="T52" i="45"/>
  <c r="X53" i="45"/>
  <c r="L53" i="45"/>
  <c r="X52" i="45"/>
  <c r="L52" i="45"/>
  <c r="X51" i="45"/>
  <c r="L51" i="45"/>
  <c r="H52" i="45"/>
  <c r="W53" i="45"/>
  <c r="K53" i="45"/>
  <c r="W52" i="45"/>
  <c r="K52" i="45"/>
  <c r="W51" i="45"/>
  <c r="K51" i="45"/>
  <c r="H53" i="45"/>
  <c r="V53" i="45"/>
  <c r="J53" i="45"/>
  <c r="V52" i="45"/>
  <c r="J52" i="45"/>
  <c r="V51" i="45"/>
  <c r="J51" i="45"/>
  <c r="U53" i="45"/>
  <c r="I53" i="45"/>
  <c r="U52" i="45"/>
  <c r="I52" i="45"/>
  <c r="U51" i="45"/>
  <c r="I51" i="45"/>
  <c r="S49" i="45"/>
  <c r="G49" i="45"/>
  <c r="S48" i="45"/>
  <c r="G48" i="45"/>
  <c r="S47" i="45"/>
  <c r="G47" i="45"/>
  <c r="Y48" i="45"/>
  <c r="R49" i="45"/>
  <c r="F49" i="45"/>
  <c r="R48" i="45"/>
  <c r="F48" i="45"/>
  <c r="R47" i="45"/>
  <c r="F47" i="45"/>
  <c r="Y47" i="45"/>
  <c r="Q49" i="45"/>
  <c r="E49" i="45"/>
  <c r="Q48" i="45"/>
  <c r="E48" i="45"/>
  <c r="Q47" i="45"/>
  <c r="E47" i="45"/>
  <c r="M48" i="45"/>
  <c r="AB49" i="45"/>
  <c r="P49" i="45"/>
  <c r="AB48" i="45"/>
  <c r="P48" i="45"/>
  <c r="AB47" i="45"/>
  <c r="P47" i="45"/>
  <c r="M49" i="45"/>
  <c r="AA49" i="45"/>
  <c r="O49" i="45"/>
  <c r="AA48" i="45"/>
  <c r="O48" i="45"/>
  <c r="AA47" i="45"/>
  <c r="O47" i="45"/>
  <c r="M47" i="45"/>
  <c r="Z49" i="45"/>
  <c r="N49" i="45"/>
  <c r="Z48" i="45"/>
  <c r="N48" i="45"/>
  <c r="Z47" i="45"/>
  <c r="N47" i="45"/>
  <c r="Y49" i="45"/>
  <c r="X49" i="45"/>
  <c r="L49" i="45"/>
  <c r="X48" i="45"/>
  <c r="L48" i="45"/>
  <c r="X47" i="45"/>
  <c r="L47" i="45"/>
  <c r="H49" i="45"/>
  <c r="T47" i="45"/>
  <c r="W49" i="45"/>
  <c r="K49" i="45"/>
  <c r="W48" i="45"/>
  <c r="K48" i="45"/>
  <c r="W47" i="45"/>
  <c r="K47" i="45"/>
  <c r="T49" i="45"/>
  <c r="H47" i="45"/>
  <c r="V49" i="45"/>
  <c r="J49" i="45"/>
  <c r="V48" i="45"/>
  <c r="J48" i="45"/>
  <c r="V47" i="45"/>
  <c r="J47" i="45"/>
  <c r="H48" i="45"/>
  <c r="U49" i="45"/>
  <c r="I49" i="45"/>
  <c r="U48" i="45"/>
  <c r="I48" i="45"/>
  <c r="U47" i="45"/>
  <c r="I47" i="45"/>
  <c r="T48" i="45"/>
  <c r="S45" i="45"/>
  <c r="G45" i="45"/>
  <c r="S44" i="45"/>
  <c r="G44" i="45"/>
  <c r="S43" i="45"/>
  <c r="G43" i="45"/>
  <c r="H45" i="45"/>
  <c r="R45" i="45"/>
  <c r="F45" i="45"/>
  <c r="R44" i="45"/>
  <c r="F44" i="45"/>
  <c r="R43" i="45"/>
  <c r="F43" i="45"/>
  <c r="Q45" i="45"/>
  <c r="E45" i="45"/>
  <c r="Q44" i="45"/>
  <c r="E44" i="45"/>
  <c r="Q43" i="45"/>
  <c r="E43" i="45"/>
  <c r="I44" i="45"/>
  <c r="T44" i="45"/>
  <c r="AB45" i="45"/>
  <c r="P45" i="45"/>
  <c r="AB44" i="45"/>
  <c r="P44" i="45"/>
  <c r="AB43" i="45"/>
  <c r="P43" i="45"/>
  <c r="AA45" i="45"/>
  <c r="O45" i="45"/>
  <c r="AA44" i="45"/>
  <c r="O44" i="45"/>
  <c r="AA43" i="45"/>
  <c r="O43" i="45"/>
  <c r="H43" i="45"/>
  <c r="Z45" i="45"/>
  <c r="N45" i="45"/>
  <c r="Z44" i="45"/>
  <c r="N44" i="45"/>
  <c r="Z43" i="45"/>
  <c r="N43" i="45"/>
  <c r="U45" i="45"/>
  <c r="Y45" i="45"/>
  <c r="M45" i="45"/>
  <c r="Y44" i="45"/>
  <c r="M44" i="45"/>
  <c r="Y43" i="45"/>
  <c r="M43" i="45"/>
  <c r="T45" i="45"/>
  <c r="X45" i="45"/>
  <c r="L45" i="45"/>
  <c r="X44" i="45"/>
  <c r="L44" i="45"/>
  <c r="X43" i="45"/>
  <c r="L43" i="45"/>
  <c r="I43" i="45"/>
  <c r="T43" i="45"/>
  <c r="W45" i="45"/>
  <c r="K45" i="45"/>
  <c r="W44" i="45"/>
  <c r="K44" i="45"/>
  <c r="W43" i="45"/>
  <c r="K43" i="45"/>
  <c r="U44" i="45"/>
  <c r="H44" i="45"/>
  <c r="V45" i="45"/>
  <c r="J45" i="45"/>
  <c r="V44" i="45"/>
  <c r="J44" i="45"/>
  <c r="V43" i="45"/>
  <c r="J43" i="45"/>
  <c r="U43" i="45"/>
  <c r="I45" i="45"/>
  <c r="S41" i="45"/>
  <c r="G41" i="45"/>
  <c r="S40" i="45"/>
  <c r="G40" i="45"/>
  <c r="S39" i="45"/>
  <c r="G39" i="45"/>
  <c r="R41" i="45"/>
  <c r="F41" i="45"/>
  <c r="R40" i="45"/>
  <c r="F40" i="45"/>
  <c r="R39" i="45"/>
  <c r="F39" i="45"/>
  <c r="I39" i="45"/>
  <c r="Q41" i="45"/>
  <c r="E41" i="45"/>
  <c r="Q40" i="45"/>
  <c r="E40" i="45"/>
  <c r="Q39" i="45"/>
  <c r="E39" i="45"/>
  <c r="U40" i="45"/>
  <c r="AB41" i="45"/>
  <c r="P41" i="45"/>
  <c r="AB40" i="45"/>
  <c r="P40" i="45"/>
  <c r="AB39" i="45"/>
  <c r="P39" i="45"/>
  <c r="AA41" i="45"/>
  <c r="O41" i="45"/>
  <c r="AA40" i="45"/>
  <c r="O40" i="45"/>
  <c r="AA39" i="45"/>
  <c r="O39" i="45"/>
  <c r="Z41" i="45"/>
  <c r="N41" i="45"/>
  <c r="Z40" i="45"/>
  <c r="N40" i="45"/>
  <c r="Z39" i="45"/>
  <c r="N39" i="45"/>
  <c r="U41" i="45"/>
  <c r="Y41" i="45"/>
  <c r="M41" i="45"/>
  <c r="Y40" i="45"/>
  <c r="M40" i="45"/>
  <c r="Y39" i="45"/>
  <c r="M39" i="45"/>
  <c r="U39" i="45"/>
  <c r="X41" i="45"/>
  <c r="L41" i="45"/>
  <c r="X40" i="45"/>
  <c r="L40" i="45"/>
  <c r="X39" i="45"/>
  <c r="L39" i="45"/>
  <c r="I41" i="45"/>
  <c r="W41" i="45"/>
  <c r="K41" i="45"/>
  <c r="W40" i="45"/>
  <c r="K40" i="45"/>
  <c r="W39" i="45"/>
  <c r="K39" i="45"/>
  <c r="V41" i="45"/>
  <c r="J41" i="45"/>
  <c r="V40" i="45"/>
  <c r="J40" i="45"/>
  <c r="V39" i="45"/>
  <c r="J39" i="45"/>
  <c r="T41" i="45"/>
  <c r="H41" i="45"/>
  <c r="T40" i="45"/>
  <c r="H40" i="45"/>
  <c r="T39" i="45"/>
  <c r="H39" i="45"/>
  <c r="I40" i="45"/>
  <c r="S37" i="45"/>
  <c r="G37" i="45"/>
  <c r="S36" i="45"/>
  <c r="G36" i="45"/>
  <c r="S35" i="45"/>
  <c r="G35" i="45"/>
  <c r="K35" i="45"/>
  <c r="R37" i="45"/>
  <c r="F37" i="45"/>
  <c r="R36" i="45"/>
  <c r="F36" i="45"/>
  <c r="R35" i="45"/>
  <c r="F35" i="45"/>
  <c r="Q37" i="45"/>
  <c r="E37" i="45"/>
  <c r="Q36" i="45"/>
  <c r="E36" i="45"/>
  <c r="Q35" i="45"/>
  <c r="E35" i="45"/>
  <c r="AB37" i="45"/>
  <c r="P37" i="45"/>
  <c r="AB36" i="45"/>
  <c r="P36" i="45"/>
  <c r="AB35" i="45"/>
  <c r="P35" i="45"/>
  <c r="W35" i="45"/>
  <c r="AA37" i="45"/>
  <c r="O37" i="45"/>
  <c r="AA36" i="45"/>
  <c r="O36" i="45"/>
  <c r="AA35" i="45"/>
  <c r="O35" i="45"/>
  <c r="W36" i="45"/>
  <c r="Z37" i="45"/>
  <c r="N37" i="45"/>
  <c r="Z36" i="45"/>
  <c r="N36" i="45"/>
  <c r="Z35" i="45"/>
  <c r="N35" i="45"/>
  <c r="K37" i="45"/>
  <c r="Y37" i="45"/>
  <c r="M37" i="45"/>
  <c r="Y36" i="45"/>
  <c r="M36" i="45"/>
  <c r="Y35" i="45"/>
  <c r="M35" i="45"/>
  <c r="X37" i="45"/>
  <c r="L37" i="45"/>
  <c r="X36" i="45"/>
  <c r="L36" i="45"/>
  <c r="X35" i="45"/>
  <c r="L35" i="45"/>
  <c r="K36" i="45"/>
  <c r="V37" i="45"/>
  <c r="J37" i="45"/>
  <c r="V36" i="45"/>
  <c r="J36" i="45"/>
  <c r="V35" i="45"/>
  <c r="J35" i="45"/>
  <c r="U37" i="45"/>
  <c r="I37" i="45"/>
  <c r="U36" i="45"/>
  <c r="I36" i="45"/>
  <c r="U35" i="45"/>
  <c r="I35" i="45"/>
  <c r="T37" i="45"/>
  <c r="H37" i="45"/>
  <c r="T36" i="45"/>
  <c r="H36" i="45"/>
  <c r="T35" i="45"/>
  <c r="H35" i="45"/>
  <c r="W37" i="45"/>
  <c r="S33" i="45"/>
  <c r="G33" i="45"/>
  <c r="S32" i="45"/>
  <c r="G32" i="45"/>
  <c r="S31" i="45"/>
  <c r="G31" i="45"/>
  <c r="V32" i="45"/>
  <c r="U32" i="45"/>
  <c r="R33" i="45"/>
  <c r="F33" i="45"/>
  <c r="R32" i="45"/>
  <c r="F32" i="45"/>
  <c r="R31" i="45"/>
  <c r="F31" i="45"/>
  <c r="J31" i="45"/>
  <c r="I31" i="45"/>
  <c r="H33" i="45"/>
  <c r="Q33" i="45"/>
  <c r="E33" i="45"/>
  <c r="Q32" i="45"/>
  <c r="E32" i="45"/>
  <c r="Q31" i="45"/>
  <c r="E31" i="45"/>
  <c r="V31" i="45"/>
  <c r="I32" i="45"/>
  <c r="AB33" i="45"/>
  <c r="P33" i="45"/>
  <c r="AB32" i="45"/>
  <c r="P32" i="45"/>
  <c r="AB31" i="45"/>
  <c r="P31" i="45"/>
  <c r="J32" i="45"/>
  <c r="T33" i="45"/>
  <c r="AA33" i="45"/>
  <c r="O33" i="45"/>
  <c r="AA32" i="45"/>
  <c r="O32" i="45"/>
  <c r="AA31" i="45"/>
  <c r="O31" i="45"/>
  <c r="I33" i="45"/>
  <c r="H32" i="45"/>
  <c r="Z33" i="45"/>
  <c r="N33" i="45"/>
  <c r="Z32" i="45"/>
  <c r="N32" i="45"/>
  <c r="Z31" i="45"/>
  <c r="N31" i="45"/>
  <c r="T31" i="45"/>
  <c r="Y33" i="45"/>
  <c r="M33" i="45"/>
  <c r="Y32" i="45"/>
  <c r="M32" i="45"/>
  <c r="Y31" i="45"/>
  <c r="M31" i="45"/>
  <c r="U33" i="45"/>
  <c r="T32" i="45"/>
  <c r="X33" i="45"/>
  <c r="L33" i="45"/>
  <c r="X32" i="45"/>
  <c r="L32" i="45"/>
  <c r="X31" i="45"/>
  <c r="L31" i="45"/>
  <c r="J33" i="45"/>
  <c r="U31" i="45"/>
  <c r="W33" i="45"/>
  <c r="K33" i="45"/>
  <c r="W32" i="45"/>
  <c r="K32" i="45"/>
  <c r="W31" i="45"/>
  <c r="K31" i="45"/>
  <c r="V33" i="45"/>
  <c r="H31" i="45"/>
  <c r="S29" i="45"/>
  <c r="G29" i="45"/>
  <c r="S28" i="45"/>
  <c r="G28" i="45"/>
  <c r="S27" i="45"/>
  <c r="G27" i="45"/>
  <c r="U27" i="45"/>
  <c r="R29" i="45"/>
  <c r="F29" i="45"/>
  <c r="R28" i="45"/>
  <c r="F28" i="45"/>
  <c r="R27" i="45"/>
  <c r="F27" i="45"/>
  <c r="Q29" i="45"/>
  <c r="E29" i="45"/>
  <c r="Q28" i="45"/>
  <c r="E28" i="45"/>
  <c r="Q27" i="45"/>
  <c r="E27" i="45"/>
  <c r="AB29" i="45"/>
  <c r="P29" i="45"/>
  <c r="AB28" i="45"/>
  <c r="P28" i="45"/>
  <c r="AB27" i="45"/>
  <c r="P27" i="45"/>
  <c r="I28" i="45"/>
  <c r="AA29" i="45"/>
  <c r="O29" i="45"/>
  <c r="AA28" i="45"/>
  <c r="O28" i="45"/>
  <c r="AA27" i="45"/>
  <c r="O27" i="45"/>
  <c r="U29" i="45"/>
  <c r="Z29" i="45"/>
  <c r="N29" i="45"/>
  <c r="Z28" i="45"/>
  <c r="N28" i="45"/>
  <c r="Z27" i="45"/>
  <c r="N27" i="45"/>
  <c r="I29" i="45"/>
  <c r="Y29" i="45"/>
  <c r="M29" i="45"/>
  <c r="Y28" i="45"/>
  <c r="M28" i="45"/>
  <c r="Y27" i="45"/>
  <c r="M27" i="45"/>
  <c r="X29" i="45"/>
  <c r="L29" i="45"/>
  <c r="X28" i="45"/>
  <c r="L28" i="45"/>
  <c r="X27" i="45"/>
  <c r="L27" i="45"/>
  <c r="W29" i="45"/>
  <c r="K29" i="45"/>
  <c r="W28" i="45"/>
  <c r="K28" i="45"/>
  <c r="W27" i="45"/>
  <c r="K27" i="45"/>
  <c r="I27" i="45"/>
  <c r="V29" i="45"/>
  <c r="J29" i="45"/>
  <c r="V28" i="45"/>
  <c r="J28" i="45"/>
  <c r="V27" i="45"/>
  <c r="J27" i="45"/>
  <c r="U28" i="45"/>
  <c r="T29" i="45"/>
  <c r="H29" i="45"/>
  <c r="T28" i="45"/>
  <c r="H28" i="45"/>
  <c r="T27" i="45"/>
  <c r="H27" i="45"/>
  <c r="S25" i="45"/>
  <c r="G25" i="45"/>
  <c r="S24" i="45"/>
  <c r="G24" i="45"/>
  <c r="S23" i="45"/>
  <c r="G23" i="45"/>
  <c r="R25" i="45"/>
  <c r="F25" i="45"/>
  <c r="R24" i="45"/>
  <c r="F24" i="45"/>
  <c r="R23" i="45"/>
  <c r="F23" i="45"/>
  <c r="U25" i="45"/>
  <c r="Q25" i="45"/>
  <c r="E25" i="45"/>
  <c r="Q24" i="45"/>
  <c r="E24" i="45"/>
  <c r="Q23" i="45"/>
  <c r="E23" i="45"/>
  <c r="I23" i="45"/>
  <c r="AB25" i="45"/>
  <c r="P25" i="45"/>
  <c r="AB24" i="45"/>
  <c r="P24" i="45"/>
  <c r="AB23" i="45"/>
  <c r="P23" i="45"/>
  <c r="I25" i="45"/>
  <c r="AA25" i="45"/>
  <c r="O25" i="45"/>
  <c r="AA24" i="45"/>
  <c r="O24" i="45"/>
  <c r="AA23" i="45"/>
  <c r="O23" i="45"/>
  <c r="Z25" i="45"/>
  <c r="N25" i="45"/>
  <c r="Z24" i="45"/>
  <c r="N24" i="45"/>
  <c r="Z23" i="45"/>
  <c r="N23" i="45"/>
  <c r="Y25" i="45"/>
  <c r="M25" i="45"/>
  <c r="Y24" i="45"/>
  <c r="M24" i="45"/>
  <c r="Y23" i="45"/>
  <c r="M23" i="45"/>
  <c r="U23" i="45"/>
  <c r="X25" i="45"/>
  <c r="L25" i="45"/>
  <c r="X24" i="45"/>
  <c r="L24" i="45"/>
  <c r="X23" i="45"/>
  <c r="L23" i="45"/>
  <c r="U24" i="45"/>
  <c r="W25" i="45"/>
  <c r="K25" i="45"/>
  <c r="W24" i="45"/>
  <c r="K24" i="45"/>
  <c r="W23" i="45"/>
  <c r="K23" i="45"/>
  <c r="V25" i="45"/>
  <c r="J25" i="45"/>
  <c r="V24" i="45"/>
  <c r="J24" i="45"/>
  <c r="V23" i="45"/>
  <c r="J23" i="45"/>
  <c r="T25" i="45"/>
  <c r="H25" i="45"/>
  <c r="T24" i="45"/>
  <c r="H24" i="45"/>
  <c r="T23" i="45"/>
  <c r="H23" i="45"/>
  <c r="I24" i="45"/>
  <c r="S21" i="45"/>
  <c r="G21" i="45"/>
  <c r="S20" i="45"/>
  <c r="G20" i="45"/>
  <c r="S19" i="45"/>
  <c r="G19" i="45"/>
  <c r="Y20" i="45"/>
  <c r="Y19" i="45"/>
  <c r="H21" i="45"/>
  <c r="H19" i="45"/>
  <c r="R21" i="45"/>
  <c r="F21" i="45"/>
  <c r="R20" i="45"/>
  <c r="F20" i="45"/>
  <c r="R19" i="45"/>
  <c r="F19" i="45"/>
  <c r="M20" i="45"/>
  <c r="M19" i="45"/>
  <c r="T21" i="45"/>
  <c r="T19" i="45"/>
  <c r="Q21" i="45"/>
  <c r="E21" i="45"/>
  <c r="Q20" i="45"/>
  <c r="E20" i="45"/>
  <c r="Q19" i="45"/>
  <c r="E19" i="45"/>
  <c r="AB21" i="45"/>
  <c r="P21" i="45"/>
  <c r="AB20" i="45"/>
  <c r="P20" i="45"/>
  <c r="AB19" i="45"/>
  <c r="P19" i="45"/>
  <c r="M21" i="45"/>
  <c r="H20" i="45"/>
  <c r="AA21" i="45"/>
  <c r="O21" i="45"/>
  <c r="AA20" i="45"/>
  <c r="O20" i="45"/>
  <c r="AA19" i="45"/>
  <c r="O19" i="45"/>
  <c r="Y21" i="45"/>
  <c r="T20" i="45"/>
  <c r="Z21" i="45"/>
  <c r="N21" i="45"/>
  <c r="Z20" i="45"/>
  <c r="N20" i="45"/>
  <c r="Z19" i="45"/>
  <c r="N19" i="45"/>
  <c r="X21" i="45"/>
  <c r="L21" i="45"/>
  <c r="X20" i="45"/>
  <c r="L20" i="45"/>
  <c r="X19" i="45"/>
  <c r="L19" i="45"/>
  <c r="W21" i="45"/>
  <c r="K21" i="45"/>
  <c r="W20" i="45"/>
  <c r="K20" i="45"/>
  <c r="W19" i="45"/>
  <c r="K19" i="45"/>
  <c r="V21" i="45"/>
  <c r="J21" i="45"/>
  <c r="V20" i="45"/>
  <c r="J20" i="45"/>
  <c r="V19" i="45"/>
  <c r="J19" i="45"/>
  <c r="U21" i="45"/>
  <c r="I21" i="45"/>
  <c r="U20" i="45"/>
  <c r="I20" i="45"/>
  <c r="U19" i="45"/>
  <c r="I19" i="45"/>
  <c r="S17" i="45"/>
  <c r="G17" i="45"/>
  <c r="S16" i="45"/>
  <c r="G16" i="45"/>
  <c r="S15" i="45"/>
  <c r="G15" i="45"/>
  <c r="J17" i="45"/>
  <c r="H17" i="45"/>
  <c r="R17" i="45"/>
  <c r="F17" i="45"/>
  <c r="R16" i="45"/>
  <c r="F16" i="45"/>
  <c r="R15" i="45"/>
  <c r="F15" i="45"/>
  <c r="H15" i="45"/>
  <c r="Q17" i="45"/>
  <c r="E17" i="45"/>
  <c r="Q16" i="45"/>
  <c r="E16" i="45"/>
  <c r="Q15" i="45"/>
  <c r="E15" i="45"/>
  <c r="V17" i="45"/>
  <c r="U16" i="45"/>
  <c r="T15" i="45"/>
  <c r="AB17" i="45"/>
  <c r="P17" i="45"/>
  <c r="AB16" i="45"/>
  <c r="P16" i="45"/>
  <c r="AB15" i="45"/>
  <c r="P15" i="45"/>
  <c r="I16" i="45"/>
  <c r="T16" i="45"/>
  <c r="AA17" i="45"/>
  <c r="O17" i="45"/>
  <c r="AA16" i="45"/>
  <c r="O16" i="45"/>
  <c r="AA15" i="45"/>
  <c r="O15" i="45"/>
  <c r="V16" i="45"/>
  <c r="U17" i="45"/>
  <c r="Z17" i="45"/>
  <c r="N17" i="45"/>
  <c r="Z16" i="45"/>
  <c r="N16" i="45"/>
  <c r="Z15" i="45"/>
  <c r="N15" i="45"/>
  <c r="V15" i="45"/>
  <c r="I17" i="45"/>
  <c r="Y17" i="45"/>
  <c r="M17" i="45"/>
  <c r="Y16" i="45"/>
  <c r="M16" i="45"/>
  <c r="Y15" i="45"/>
  <c r="M15" i="45"/>
  <c r="J16" i="45"/>
  <c r="I15" i="45"/>
  <c r="T17" i="45"/>
  <c r="X17" i="45"/>
  <c r="L17" i="45"/>
  <c r="X16" i="45"/>
  <c r="L16" i="45"/>
  <c r="X15" i="45"/>
  <c r="L15" i="45"/>
  <c r="W17" i="45"/>
  <c r="K17" i="45"/>
  <c r="W16" i="45"/>
  <c r="K16" i="45"/>
  <c r="W15" i="45"/>
  <c r="K15" i="45"/>
  <c r="J15" i="45"/>
  <c r="U15" i="45"/>
  <c r="H16" i="45"/>
  <c r="S13" i="45"/>
  <c r="G13" i="45"/>
  <c r="S12" i="45"/>
  <c r="G12" i="45"/>
  <c r="S11" i="45"/>
  <c r="G11" i="45"/>
  <c r="H12" i="45"/>
  <c r="R13" i="45"/>
  <c r="F13" i="45"/>
  <c r="R12" i="45"/>
  <c r="F12" i="45"/>
  <c r="R11" i="45"/>
  <c r="F11" i="45"/>
  <c r="Q13" i="45"/>
  <c r="E13" i="45"/>
  <c r="Q12" i="45"/>
  <c r="E12" i="45"/>
  <c r="Q11" i="45"/>
  <c r="E11" i="45"/>
  <c r="T12" i="45"/>
  <c r="AB13" i="45"/>
  <c r="P13" i="45"/>
  <c r="AB12" i="45"/>
  <c r="P12" i="45"/>
  <c r="AB11" i="45"/>
  <c r="P11" i="45"/>
  <c r="AA13" i="45"/>
  <c r="O13" i="45"/>
  <c r="AA12" i="45"/>
  <c r="O12" i="45"/>
  <c r="AA11" i="45"/>
  <c r="O11" i="45"/>
  <c r="Z13" i="45"/>
  <c r="N13" i="45"/>
  <c r="Z12" i="45"/>
  <c r="N12" i="45"/>
  <c r="Z11" i="45"/>
  <c r="N11" i="45"/>
  <c r="Y13" i="45"/>
  <c r="M13" i="45"/>
  <c r="Y12" i="45"/>
  <c r="M12" i="45"/>
  <c r="Y11" i="45"/>
  <c r="M11" i="45"/>
  <c r="X13" i="45"/>
  <c r="L13" i="45"/>
  <c r="X12" i="45"/>
  <c r="L12" i="45"/>
  <c r="X11" i="45"/>
  <c r="L11" i="45"/>
  <c r="T13" i="45"/>
  <c r="W13" i="45"/>
  <c r="K13" i="45"/>
  <c r="W12" i="45"/>
  <c r="K12" i="45"/>
  <c r="W11" i="45"/>
  <c r="K11" i="45"/>
  <c r="T11" i="45"/>
  <c r="V13" i="45"/>
  <c r="J13" i="45"/>
  <c r="V12" i="45"/>
  <c r="J12" i="45"/>
  <c r="V11" i="45"/>
  <c r="J11" i="45"/>
  <c r="H13" i="45"/>
  <c r="U13" i="45"/>
  <c r="I13" i="45"/>
  <c r="U12" i="45"/>
  <c r="I12" i="45"/>
  <c r="U11" i="45"/>
  <c r="I11" i="45"/>
  <c r="H11" i="45"/>
  <c r="AG32" i="45"/>
  <c r="AG33" i="45" s="1"/>
  <c r="AG35" i="45"/>
  <c r="B55" i="17"/>
  <c r="B51" i="17"/>
  <c r="B47" i="17"/>
  <c r="B43" i="17"/>
  <c r="B39" i="17"/>
  <c r="B35" i="17"/>
  <c r="B31" i="17"/>
  <c r="B27" i="17"/>
  <c r="B23" i="17"/>
  <c r="B19" i="17"/>
  <c r="B15" i="17"/>
  <c r="B11" i="17"/>
  <c r="B55" i="15"/>
  <c r="B51" i="15"/>
  <c r="B47" i="15"/>
  <c r="B43" i="15"/>
  <c r="B39" i="15"/>
  <c r="B35" i="15"/>
  <c r="B31" i="15"/>
  <c r="B27" i="15"/>
  <c r="B23" i="15"/>
  <c r="B19" i="15"/>
  <c r="B15" i="15"/>
  <c r="S14" i="45" l="1"/>
  <c r="Y18" i="45"/>
  <c r="AB18" i="45"/>
  <c r="S18" i="45"/>
  <c r="J26" i="45"/>
  <c r="S26" i="45"/>
  <c r="Y34" i="45"/>
  <c r="S38" i="45"/>
  <c r="J42" i="45"/>
  <c r="S42" i="45"/>
  <c r="X46" i="45"/>
  <c r="S46" i="45"/>
  <c r="N50" i="45"/>
  <c r="S50" i="45"/>
  <c r="V54" i="45"/>
  <c r="AA54" i="45"/>
  <c r="J18" i="45"/>
  <c r="U58" i="45"/>
  <c r="I14" i="45"/>
  <c r="U22" i="45"/>
  <c r="W22" i="45"/>
  <c r="Z22" i="45"/>
  <c r="K26" i="45"/>
  <c r="R26" i="45"/>
  <c r="T30" i="45"/>
  <c r="I30" i="45"/>
  <c r="H42" i="45"/>
  <c r="K42" i="45"/>
  <c r="R42" i="45"/>
  <c r="U46" i="45"/>
  <c r="M46" i="45"/>
  <c r="T42" i="45"/>
  <c r="W42" i="45"/>
  <c r="U42" i="45"/>
  <c r="J46" i="45"/>
  <c r="Y46" i="45"/>
  <c r="U50" i="45"/>
  <c r="AD17" i="45"/>
  <c r="V18" i="45"/>
  <c r="H46" i="45"/>
  <c r="H50" i="45"/>
  <c r="Q54" i="45"/>
  <c r="S54" i="45"/>
  <c r="P58" i="45"/>
  <c r="S58" i="45"/>
  <c r="T14" i="45"/>
  <c r="N18" i="45"/>
  <c r="T26" i="45"/>
  <c r="W26" i="45"/>
  <c r="U26" i="45"/>
  <c r="W18" i="45"/>
  <c r="Q18" i="45"/>
  <c r="Y26" i="45"/>
  <c r="AA26" i="45"/>
  <c r="AA46" i="45"/>
  <c r="H14" i="45"/>
  <c r="AD12" i="45"/>
  <c r="R14" i="45"/>
  <c r="I22" i="45"/>
  <c r="K22" i="45"/>
  <c r="N22" i="45"/>
  <c r="AC20" i="45"/>
  <c r="F26" i="45"/>
  <c r="H34" i="45"/>
  <c r="AD32" i="45"/>
  <c r="T34" i="45"/>
  <c r="V34" i="45"/>
  <c r="AD41" i="45"/>
  <c r="F42" i="45"/>
  <c r="R50" i="45"/>
  <c r="I54" i="45"/>
  <c r="P54" i="45"/>
  <c r="F54" i="45"/>
  <c r="O58" i="45"/>
  <c r="R58" i="45"/>
  <c r="K18" i="45"/>
  <c r="Z18" i="45"/>
  <c r="V46" i="45"/>
  <c r="O46" i="45"/>
  <c r="AA50" i="45"/>
  <c r="Y14" i="45"/>
  <c r="AA14" i="45"/>
  <c r="AA30" i="45"/>
  <c r="P34" i="45"/>
  <c r="AA38" i="45"/>
  <c r="K38" i="45"/>
  <c r="AA42" i="45"/>
  <c r="W50" i="45"/>
  <c r="Q50" i="45"/>
  <c r="N58" i="45"/>
  <c r="T58" i="45"/>
  <c r="Q14" i="45"/>
  <c r="G14" i="45"/>
  <c r="M18" i="45"/>
  <c r="P18" i="45"/>
  <c r="G18" i="45"/>
  <c r="J22" i="45"/>
  <c r="G22" i="45"/>
  <c r="G26" i="45"/>
  <c r="Q38" i="45"/>
  <c r="G38" i="45"/>
  <c r="Q42" i="45"/>
  <c r="Q46" i="45"/>
  <c r="G46" i="45"/>
  <c r="G50" i="45"/>
  <c r="J54" i="45"/>
  <c r="O54" i="45"/>
  <c r="G54" i="45"/>
  <c r="Z58" i="45"/>
  <c r="G58" i="45"/>
  <c r="J58" i="45"/>
  <c r="AA58" i="45"/>
  <c r="V58" i="45"/>
  <c r="L58" i="45"/>
  <c r="AD55" i="45"/>
  <c r="X58" i="45"/>
  <c r="E58" i="45"/>
  <c r="AC55" i="45"/>
  <c r="AD56" i="45"/>
  <c r="I58" i="45"/>
  <c r="Q58" i="45"/>
  <c r="AD57" i="45"/>
  <c r="AC57" i="45"/>
  <c r="K58" i="45"/>
  <c r="AB58" i="45"/>
  <c r="W58" i="45"/>
  <c r="M58" i="45"/>
  <c r="H58" i="45"/>
  <c r="Y58" i="45"/>
  <c r="AC56" i="45"/>
  <c r="F58" i="45"/>
  <c r="U54" i="45"/>
  <c r="K54" i="45"/>
  <c r="AB54" i="45"/>
  <c r="R54" i="45"/>
  <c r="AD53" i="45"/>
  <c r="M54" i="45"/>
  <c r="Y54" i="45"/>
  <c r="W54" i="45"/>
  <c r="H54" i="45"/>
  <c r="E54" i="45"/>
  <c r="AC51" i="45"/>
  <c r="L54" i="45"/>
  <c r="AD51" i="45"/>
  <c r="AC52" i="45"/>
  <c r="X54" i="45"/>
  <c r="T54" i="45"/>
  <c r="AD52" i="45"/>
  <c r="N54" i="45"/>
  <c r="AC53" i="45"/>
  <c r="Z54" i="45"/>
  <c r="I50" i="45"/>
  <c r="X50" i="45"/>
  <c r="M50" i="45"/>
  <c r="AD48" i="45"/>
  <c r="O50" i="45"/>
  <c r="K50" i="45"/>
  <c r="AD49" i="45"/>
  <c r="E50" i="45"/>
  <c r="AC47" i="45"/>
  <c r="AC48" i="45"/>
  <c r="J50" i="45"/>
  <c r="Z50" i="45"/>
  <c r="AC49" i="45"/>
  <c r="V50" i="45"/>
  <c r="P50" i="45"/>
  <c r="T50" i="45"/>
  <c r="AB50" i="45"/>
  <c r="Y50" i="45"/>
  <c r="L50" i="45"/>
  <c r="AD47" i="45"/>
  <c r="F50" i="45"/>
  <c r="R46" i="45"/>
  <c r="T46" i="45"/>
  <c r="I46" i="45"/>
  <c r="E46" i="45"/>
  <c r="AC43" i="45"/>
  <c r="L46" i="45"/>
  <c r="AD43" i="45"/>
  <c r="AC44" i="45"/>
  <c r="AD44" i="45"/>
  <c r="N46" i="45"/>
  <c r="Z46" i="45"/>
  <c r="P46" i="45"/>
  <c r="AC45" i="45"/>
  <c r="K46" i="45"/>
  <c r="AD45" i="45"/>
  <c r="AB46" i="45"/>
  <c r="W46" i="45"/>
  <c r="F46" i="45"/>
  <c r="G42" i="45"/>
  <c r="M42" i="45"/>
  <c r="Y42" i="45"/>
  <c r="O42" i="45"/>
  <c r="E42" i="45"/>
  <c r="AC39" i="45"/>
  <c r="AC40" i="45"/>
  <c r="V42" i="45"/>
  <c r="L42" i="45"/>
  <c r="AD39" i="45"/>
  <c r="X42" i="45"/>
  <c r="AC41" i="45"/>
  <c r="AD40" i="45"/>
  <c r="N42" i="45"/>
  <c r="P42" i="45"/>
  <c r="Z42" i="45"/>
  <c r="AB42" i="45"/>
  <c r="I42" i="45"/>
  <c r="AB38" i="45"/>
  <c r="R38" i="45"/>
  <c r="H38" i="45"/>
  <c r="J38" i="45"/>
  <c r="T38" i="45"/>
  <c r="V38" i="45"/>
  <c r="M38" i="45"/>
  <c r="Y38" i="45"/>
  <c r="E38" i="45"/>
  <c r="AC35" i="45"/>
  <c r="AD37" i="45"/>
  <c r="O38" i="45"/>
  <c r="I38" i="45"/>
  <c r="AC36" i="45"/>
  <c r="U38" i="45"/>
  <c r="L38" i="45"/>
  <c r="AD35" i="45"/>
  <c r="X38" i="45"/>
  <c r="N38" i="45"/>
  <c r="AC37" i="45"/>
  <c r="AD36" i="45"/>
  <c r="Z38" i="45"/>
  <c r="W38" i="45"/>
  <c r="P38" i="45"/>
  <c r="F38" i="45"/>
  <c r="N34" i="45"/>
  <c r="K34" i="45"/>
  <c r="Z34" i="45"/>
  <c r="Q34" i="45"/>
  <c r="W34" i="45"/>
  <c r="S34" i="45"/>
  <c r="AD33" i="45"/>
  <c r="AC33" i="45"/>
  <c r="M34" i="45"/>
  <c r="AB34" i="45"/>
  <c r="G34" i="45"/>
  <c r="U34" i="45"/>
  <c r="I34" i="45"/>
  <c r="O34" i="45"/>
  <c r="J34" i="45"/>
  <c r="E34" i="45"/>
  <c r="AC31" i="45"/>
  <c r="AC32" i="45"/>
  <c r="L34" i="45"/>
  <c r="AD31" i="45"/>
  <c r="AA34" i="45"/>
  <c r="F34" i="45"/>
  <c r="X34" i="45"/>
  <c r="R34" i="45"/>
  <c r="K30" i="45"/>
  <c r="M30" i="45"/>
  <c r="W30" i="45"/>
  <c r="Y30" i="45"/>
  <c r="V30" i="45"/>
  <c r="H30" i="45"/>
  <c r="AD29" i="45"/>
  <c r="AB30" i="45"/>
  <c r="R30" i="45"/>
  <c r="O30" i="45"/>
  <c r="E30" i="45"/>
  <c r="AC27" i="45"/>
  <c r="U30" i="45"/>
  <c r="Q30" i="45"/>
  <c r="G30" i="45"/>
  <c r="J30" i="45"/>
  <c r="AC28" i="45"/>
  <c r="S30" i="45"/>
  <c r="L30" i="45"/>
  <c r="AD27" i="45"/>
  <c r="X30" i="45"/>
  <c r="N30" i="45"/>
  <c r="AC29" i="45"/>
  <c r="AD28" i="45"/>
  <c r="Z30" i="45"/>
  <c r="P30" i="45"/>
  <c r="F30" i="45"/>
  <c r="AD25" i="45"/>
  <c r="M26" i="45"/>
  <c r="O26" i="45"/>
  <c r="H26" i="45"/>
  <c r="I26" i="45"/>
  <c r="Q26" i="45"/>
  <c r="E26" i="45"/>
  <c r="AC23" i="45"/>
  <c r="AC24" i="45"/>
  <c r="V26" i="45"/>
  <c r="L26" i="45"/>
  <c r="AD23" i="45"/>
  <c r="X26" i="45"/>
  <c r="N26" i="45"/>
  <c r="AC25" i="45"/>
  <c r="AD24" i="45"/>
  <c r="Z26" i="45"/>
  <c r="P26" i="45"/>
  <c r="AB26" i="45"/>
  <c r="M22" i="45"/>
  <c r="AC21" i="45"/>
  <c r="H22" i="45"/>
  <c r="P22" i="45"/>
  <c r="T22" i="45"/>
  <c r="Y22" i="45"/>
  <c r="AB22" i="45"/>
  <c r="L22" i="45"/>
  <c r="AD19" i="45"/>
  <c r="V22" i="45"/>
  <c r="X22" i="45"/>
  <c r="S22" i="45"/>
  <c r="AD20" i="45"/>
  <c r="O22" i="45"/>
  <c r="F22" i="45"/>
  <c r="AA22" i="45"/>
  <c r="R22" i="45"/>
  <c r="AD21" i="45"/>
  <c r="E22" i="45"/>
  <c r="AC19" i="45"/>
  <c r="Q22" i="45"/>
  <c r="T18" i="45"/>
  <c r="U18" i="45"/>
  <c r="E18" i="45"/>
  <c r="AC15" i="45"/>
  <c r="I18" i="45"/>
  <c r="AC16" i="45"/>
  <c r="AC17" i="45"/>
  <c r="L18" i="45"/>
  <c r="AD15" i="45"/>
  <c r="H18" i="45"/>
  <c r="X18" i="45"/>
  <c r="O18" i="45"/>
  <c r="F18" i="45"/>
  <c r="AD16" i="45"/>
  <c r="AA18" i="45"/>
  <c r="R18" i="45"/>
  <c r="U14" i="45"/>
  <c r="AD13" i="45"/>
  <c r="K14" i="45"/>
  <c r="W14" i="45"/>
  <c r="M14" i="45"/>
  <c r="O14" i="45"/>
  <c r="E14" i="45"/>
  <c r="AC11" i="45"/>
  <c r="AC12" i="45"/>
  <c r="J14" i="45"/>
  <c r="V14" i="45"/>
  <c r="AC13" i="45"/>
  <c r="L14" i="45"/>
  <c r="AD11" i="45"/>
  <c r="N14" i="45"/>
  <c r="P14" i="45"/>
  <c r="X14" i="45"/>
  <c r="Z14" i="45"/>
  <c r="AB14" i="45"/>
  <c r="F14" i="45"/>
  <c r="AG36" i="45"/>
  <c r="AG37" i="45" s="1"/>
  <c r="AG39" i="45"/>
  <c r="B13" i="22"/>
  <c r="B13" i="21"/>
  <c r="AC22" i="45" l="1"/>
  <c r="AD18" i="45"/>
  <c r="AD26" i="45"/>
  <c r="AD14" i="45"/>
  <c r="AD50" i="45"/>
  <c r="AC58" i="45"/>
  <c r="AD58" i="45"/>
  <c r="AD54" i="45"/>
  <c r="AC54" i="45"/>
  <c r="AC50" i="45"/>
  <c r="AD46" i="45"/>
  <c r="AC46" i="45"/>
  <c r="AD42" i="45"/>
  <c r="AC42" i="45"/>
  <c r="AC38" i="45"/>
  <c r="AD38" i="45"/>
  <c r="AD34" i="45"/>
  <c r="AC34" i="45"/>
  <c r="AC30" i="45"/>
  <c r="AD30" i="45"/>
  <c r="AC26" i="45"/>
  <c r="AD22" i="45"/>
  <c r="AC18" i="45"/>
  <c r="AC14" i="45"/>
  <c r="AG43" i="45"/>
  <c r="AG40" i="45"/>
  <c r="AG41" i="45" s="1"/>
  <c r="B55" i="18"/>
  <c r="B51" i="18"/>
  <c r="B47" i="18"/>
  <c r="B43" i="18"/>
  <c r="B39" i="18"/>
  <c r="B35" i="18"/>
  <c r="B31" i="18"/>
  <c r="B27" i="18"/>
  <c r="B23" i="18"/>
  <c r="B19" i="18"/>
  <c r="B15" i="18"/>
  <c r="B11" i="18"/>
  <c r="AD59" i="45" l="1"/>
  <c r="AG44" i="45"/>
  <c r="AG45" i="45" s="1"/>
  <c r="AG47" i="45"/>
  <c r="B13" i="20"/>
  <c r="A55" i="18"/>
  <c r="A51" i="18"/>
  <c r="A47" i="18"/>
  <c r="A43" i="18"/>
  <c r="A39" i="18"/>
  <c r="A35" i="18"/>
  <c r="A31" i="18"/>
  <c r="A27" i="18"/>
  <c r="A23" i="18"/>
  <c r="A19" i="18"/>
  <c r="A15" i="18"/>
  <c r="A11" i="18"/>
  <c r="D6" i="18"/>
  <c r="A55" i="17"/>
  <c r="A51" i="17"/>
  <c r="A47" i="17"/>
  <c r="A43" i="17"/>
  <c r="A39" i="17"/>
  <c r="A35" i="17"/>
  <c r="A31" i="17"/>
  <c r="A27" i="17"/>
  <c r="A23" i="17"/>
  <c r="A19" i="17"/>
  <c r="A15" i="17"/>
  <c r="A11" i="17"/>
  <c r="D6" i="17"/>
  <c r="A10" i="17" s="1"/>
  <c r="E27" i="20"/>
  <c r="AG51" i="45" l="1"/>
  <c r="AG48" i="45"/>
  <c r="AG49" i="45" s="1"/>
  <c r="F65" i="18"/>
  <c r="G65" i="18"/>
  <c r="H65" i="18"/>
  <c r="I65" i="18"/>
  <c r="J65" i="18"/>
  <c r="K65" i="18"/>
  <c r="L65" i="18"/>
  <c r="M65" i="18"/>
  <c r="N65" i="18"/>
  <c r="O65" i="18"/>
  <c r="P65" i="18"/>
  <c r="Q65" i="18"/>
  <c r="R65" i="18"/>
  <c r="S65" i="18"/>
  <c r="T65" i="18"/>
  <c r="U65" i="18"/>
  <c r="V65" i="18"/>
  <c r="W65" i="18"/>
  <c r="X65" i="18"/>
  <c r="Y65" i="18"/>
  <c r="Z65" i="18"/>
  <c r="AA65" i="18"/>
  <c r="AB65" i="18"/>
  <c r="F66" i="18"/>
  <c r="G66" i="18"/>
  <c r="H66" i="18"/>
  <c r="I66" i="18"/>
  <c r="J66" i="18"/>
  <c r="K66" i="18"/>
  <c r="L66" i="18"/>
  <c r="M66" i="18"/>
  <c r="N66" i="18"/>
  <c r="O66" i="18"/>
  <c r="P66" i="18"/>
  <c r="Q66" i="18"/>
  <c r="R66" i="18"/>
  <c r="S66" i="18"/>
  <c r="T66" i="18"/>
  <c r="U66" i="18"/>
  <c r="V66" i="18"/>
  <c r="W66" i="18"/>
  <c r="X66" i="18"/>
  <c r="Y66" i="18"/>
  <c r="Z66" i="18"/>
  <c r="AA66" i="18"/>
  <c r="AB66" i="18"/>
  <c r="E68" i="18"/>
  <c r="F68" i="18"/>
  <c r="G68" i="18"/>
  <c r="H68" i="18"/>
  <c r="I68" i="18"/>
  <c r="J68" i="18"/>
  <c r="K68" i="18"/>
  <c r="L68" i="18"/>
  <c r="M68" i="18"/>
  <c r="N68" i="18"/>
  <c r="O68" i="18"/>
  <c r="P68" i="18"/>
  <c r="Q68" i="18"/>
  <c r="R68" i="18"/>
  <c r="S68" i="18"/>
  <c r="T68" i="18"/>
  <c r="U68" i="18"/>
  <c r="V68" i="18"/>
  <c r="W68" i="18"/>
  <c r="X68" i="18"/>
  <c r="Y68" i="18"/>
  <c r="Z68" i="18"/>
  <c r="AA68" i="18"/>
  <c r="AB68" i="18"/>
  <c r="E69" i="18"/>
  <c r="F69" i="18"/>
  <c r="G69" i="18"/>
  <c r="H69" i="18"/>
  <c r="I69" i="18"/>
  <c r="J69" i="18"/>
  <c r="K69" i="18"/>
  <c r="L69" i="18"/>
  <c r="M69" i="18"/>
  <c r="N69" i="18"/>
  <c r="O69" i="18"/>
  <c r="P69" i="18"/>
  <c r="Q69" i="18"/>
  <c r="R69" i="18"/>
  <c r="S69" i="18"/>
  <c r="T69" i="18"/>
  <c r="U69" i="18"/>
  <c r="V69" i="18"/>
  <c r="W69" i="18"/>
  <c r="X69" i="18"/>
  <c r="Y69" i="18"/>
  <c r="Z69" i="18"/>
  <c r="AA69" i="18"/>
  <c r="AB69" i="18"/>
  <c r="E70" i="18"/>
  <c r="F70" i="18"/>
  <c r="G70" i="18"/>
  <c r="H70" i="18"/>
  <c r="I70" i="18"/>
  <c r="J70" i="18"/>
  <c r="K70" i="18"/>
  <c r="L70" i="18"/>
  <c r="M70" i="18"/>
  <c r="N70" i="18"/>
  <c r="O70" i="18"/>
  <c r="P70" i="18"/>
  <c r="Q70" i="18"/>
  <c r="R70" i="18"/>
  <c r="S70" i="18"/>
  <c r="T70" i="18"/>
  <c r="U70" i="18"/>
  <c r="V70" i="18"/>
  <c r="W70" i="18"/>
  <c r="X70" i="18"/>
  <c r="Y70" i="18"/>
  <c r="Z70" i="18"/>
  <c r="AA70" i="18"/>
  <c r="AB70" i="18"/>
  <c r="E72" i="18"/>
  <c r="F72" i="18"/>
  <c r="G72" i="18"/>
  <c r="H72" i="18"/>
  <c r="I72" i="18"/>
  <c r="J72" i="18"/>
  <c r="K72" i="18"/>
  <c r="L72" i="18"/>
  <c r="M72" i="18"/>
  <c r="N72" i="18"/>
  <c r="O72" i="18"/>
  <c r="P72" i="18"/>
  <c r="Q72" i="18"/>
  <c r="R72" i="18"/>
  <c r="S72" i="18"/>
  <c r="T72" i="18"/>
  <c r="U72" i="18"/>
  <c r="V72" i="18"/>
  <c r="W72" i="18"/>
  <c r="X72" i="18"/>
  <c r="Y72" i="18"/>
  <c r="Z72" i="18"/>
  <c r="AA72" i="18"/>
  <c r="AB72" i="18"/>
  <c r="E73" i="18"/>
  <c r="F73" i="18"/>
  <c r="G73" i="18"/>
  <c r="H73" i="18"/>
  <c r="I73" i="18"/>
  <c r="J73" i="18"/>
  <c r="K73" i="18"/>
  <c r="L73" i="18"/>
  <c r="M73" i="18"/>
  <c r="N73" i="18"/>
  <c r="O73" i="18"/>
  <c r="P73" i="18"/>
  <c r="Q73" i="18"/>
  <c r="R73" i="18"/>
  <c r="S73" i="18"/>
  <c r="T73" i="18"/>
  <c r="U73" i="18"/>
  <c r="V73" i="18"/>
  <c r="W73" i="18"/>
  <c r="X73" i="18"/>
  <c r="Y73" i="18"/>
  <c r="Z73" i="18"/>
  <c r="AA73" i="18"/>
  <c r="AB73" i="18"/>
  <c r="E74" i="18"/>
  <c r="F74" i="18"/>
  <c r="G74" i="18"/>
  <c r="H74" i="18"/>
  <c r="I74" i="18"/>
  <c r="J74" i="18"/>
  <c r="K74" i="18"/>
  <c r="L74" i="18"/>
  <c r="M74" i="18"/>
  <c r="N74" i="18"/>
  <c r="O74" i="18"/>
  <c r="P74" i="18"/>
  <c r="Q74" i="18"/>
  <c r="R74" i="18"/>
  <c r="S74" i="18"/>
  <c r="T74" i="18"/>
  <c r="U74" i="18"/>
  <c r="V74" i="18"/>
  <c r="W74" i="18"/>
  <c r="X74" i="18"/>
  <c r="Y74" i="18"/>
  <c r="Z74" i="18"/>
  <c r="AA74" i="18"/>
  <c r="AB74" i="18"/>
  <c r="E76" i="18"/>
  <c r="F76" i="18"/>
  <c r="G76" i="18"/>
  <c r="H76" i="18"/>
  <c r="I76" i="18"/>
  <c r="J76" i="18"/>
  <c r="K76" i="18"/>
  <c r="L76" i="18"/>
  <c r="M76" i="18"/>
  <c r="N76" i="18"/>
  <c r="O76" i="18"/>
  <c r="P76" i="18"/>
  <c r="Q76" i="18"/>
  <c r="R76" i="18"/>
  <c r="S76" i="18"/>
  <c r="T76" i="18"/>
  <c r="U76" i="18"/>
  <c r="V76" i="18"/>
  <c r="W76" i="18"/>
  <c r="X76" i="18"/>
  <c r="Y76" i="18"/>
  <c r="Z76" i="18"/>
  <c r="AA76" i="18"/>
  <c r="AB76" i="18"/>
  <c r="E77" i="18"/>
  <c r="F77" i="18"/>
  <c r="G77" i="18"/>
  <c r="H77" i="18"/>
  <c r="I77" i="18"/>
  <c r="J77" i="18"/>
  <c r="K77" i="18"/>
  <c r="L77" i="18"/>
  <c r="M77" i="18"/>
  <c r="N77" i="18"/>
  <c r="O77" i="18"/>
  <c r="P77" i="18"/>
  <c r="Q77" i="18"/>
  <c r="R77" i="18"/>
  <c r="S77" i="18"/>
  <c r="T77" i="18"/>
  <c r="U77" i="18"/>
  <c r="V77" i="18"/>
  <c r="W77" i="18"/>
  <c r="X77" i="18"/>
  <c r="Y77" i="18"/>
  <c r="Z77" i="18"/>
  <c r="AA77" i="18"/>
  <c r="AB77" i="18"/>
  <c r="E78" i="18"/>
  <c r="F78" i="18"/>
  <c r="G78" i="18"/>
  <c r="H78" i="18"/>
  <c r="I78" i="18"/>
  <c r="J78" i="18"/>
  <c r="K78" i="18"/>
  <c r="L78" i="18"/>
  <c r="M78" i="18"/>
  <c r="N78" i="18"/>
  <c r="O78" i="18"/>
  <c r="P78" i="18"/>
  <c r="Q78" i="18"/>
  <c r="R78" i="18"/>
  <c r="S78" i="18"/>
  <c r="T78" i="18"/>
  <c r="U78" i="18"/>
  <c r="V78" i="18"/>
  <c r="W78" i="18"/>
  <c r="X78" i="18"/>
  <c r="Y78" i="18"/>
  <c r="Z78" i="18"/>
  <c r="AA78" i="18"/>
  <c r="AB78" i="18"/>
  <c r="E80" i="18"/>
  <c r="F80" i="18"/>
  <c r="G80" i="18"/>
  <c r="H80" i="18"/>
  <c r="I80" i="18"/>
  <c r="J80" i="18"/>
  <c r="K80" i="18"/>
  <c r="L80" i="18"/>
  <c r="M80" i="18"/>
  <c r="N80" i="18"/>
  <c r="O80" i="18"/>
  <c r="P80" i="18"/>
  <c r="Q80" i="18"/>
  <c r="R80" i="18"/>
  <c r="S80" i="18"/>
  <c r="T80" i="18"/>
  <c r="U80" i="18"/>
  <c r="V80" i="18"/>
  <c r="W80" i="18"/>
  <c r="X80" i="18"/>
  <c r="Y80" i="18"/>
  <c r="Z80" i="18"/>
  <c r="AA80" i="18"/>
  <c r="AB80" i="18"/>
  <c r="E81" i="18"/>
  <c r="F81" i="18"/>
  <c r="G81" i="18"/>
  <c r="H81" i="18"/>
  <c r="I81" i="18"/>
  <c r="J81" i="18"/>
  <c r="K81" i="18"/>
  <c r="L81" i="18"/>
  <c r="M81" i="18"/>
  <c r="N81" i="18"/>
  <c r="O81" i="18"/>
  <c r="P81" i="18"/>
  <c r="Q81" i="18"/>
  <c r="R81" i="18"/>
  <c r="S81" i="18"/>
  <c r="T81" i="18"/>
  <c r="U81" i="18"/>
  <c r="V81" i="18"/>
  <c r="W81" i="18"/>
  <c r="X81" i="18"/>
  <c r="Y81" i="18"/>
  <c r="Z81" i="18"/>
  <c r="AA81" i="18"/>
  <c r="AB81" i="18"/>
  <c r="E82" i="18"/>
  <c r="F82" i="18"/>
  <c r="G82" i="18"/>
  <c r="H82" i="18"/>
  <c r="I82" i="18"/>
  <c r="J82" i="18"/>
  <c r="K82" i="18"/>
  <c r="L82" i="18"/>
  <c r="M82" i="18"/>
  <c r="N82" i="18"/>
  <c r="O82" i="18"/>
  <c r="P82" i="18"/>
  <c r="Q82" i="18"/>
  <c r="R82" i="18"/>
  <c r="S82" i="18"/>
  <c r="T82" i="18"/>
  <c r="U82" i="18"/>
  <c r="V82" i="18"/>
  <c r="W82" i="18"/>
  <c r="X82" i="18"/>
  <c r="Y82" i="18"/>
  <c r="Z82" i="18"/>
  <c r="AA82" i="18"/>
  <c r="AB82" i="18"/>
  <c r="E84" i="18"/>
  <c r="F84" i="18"/>
  <c r="G84" i="18"/>
  <c r="H84" i="18"/>
  <c r="I84" i="18"/>
  <c r="J84" i="18"/>
  <c r="K84" i="18"/>
  <c r="L84" i="18"/>
  <c r="M84" i="18"/>
  <c r="N84" i="18"/>
  <c r="O84" i="18"/>
  <c r="P84" i="18"/>
  <c r="Q84" i="18"/>
  <c r="R84" i="18"/>
  <c r="S84" i="18"/>
  <c r="T84" i="18"/>
  <c r="U84" i="18"/>
  <c r="V84" i="18"/>
  <c r="W84" i="18"/>
  <c r="X84" i="18"/>
  <c r="Y84" i="18"/>
  <c r="Z84" i="18"/>
  <c r="AA84" i="18"/>
  <c r="AB84" i="18"/>
  <c r="E85" i="18"/>
  <c r="F85" i="18"/>
  <c r="G85" i="18"/>
  <c r="H85" i="18"/>
  <c r="I85" i="18"/>
  <c r="J85" i="18"/>
  <c r="K85" i="18"/>
  <c r="L85" i="18"/>
  <c r="M85" i="18"/>
  <c r="N85" i="18"/>
  <c r="O85" i="18"/>
  <c r="P85" i="18"/>
  <c r="Q85" i="18"/>
  <c r="R85" i="18"/>
  <c r="S85" i="18"/>
  <c r="T85" i="18"/>
  <c r="U85" i="18"/>
  <c r="V85" i="18"/>
  <c r="W85" i="18"/>
  <c r="X85" i="18"/>
  <c r="Y85" i="18"/>
  <c r="Z85" i="18"/>
  <c r="AA85" i="18"/>
  <c r="AB85" i="18"/>
  <c r="E86" i="18"/>
  <c r="F86" i="18"/>
  <c r="G86" i="18"/>
  <c r="H86" i="18"/>
  <c r="I86" i="18"/>
  <c r="J86" i="18"/>
  <c r="K86" i="18"/>
  <c r="L86" i="18"/>
  <c r="M86" i="18"/>
  <c r="N86" i="18"/>
  <c r="O86" i="18"/>
  <c r="P86" i="18"/>
  <c r="Q86" i="18"/>
  <c r="R86" i="18"/>
  <c r="S86" i="18"/>
  <c r="T86" i="18"/>
  <c r="U86" i="18"/>
  <c r="V86" i="18"/>
  <c r="W86" i="18"/>
  <c r="X86" i="18"/>
  <c r="Y86" i="18"/>
  <c r="Z86" i="18"/>
  <c r="AA86" i="18"/>
  <c r="AB86" i="18"/>
  <c r="E88" i="18"/>
  <c r="F88" i="18"/>
  <c r="G88" i="18"/>
  <c r="H88" i="18"/>
  <c r="I88" i="18"/>
  <c r="J88" i="18"/>
  <c r="K88" i="18"/>
  <c r="L88" i="18"/>
  <c r="M88" i="18"/>
  <c r="N88" i="18"/>
  <c r="O88" i="18"/>
  <c r="P88" i="18"/>
  <c r="Q88" i="18"/>
  <c r="R88" i="18"/>
  <c r="S88" i="18"/>
  <c r="T88" i="18"/>
  <c r="U88" i="18"/>
  <c r="V88" i="18"/>
  <c r="W88" i="18"/>
  <c r="X88" i="18"/>
  <c r="Y88" i="18"/>
  <c r="Z88" i="18"/>
  <c r="AA88" i="18"/>
  <c r="AB88" i="18"/>
  <c r="E89" i="18"/>
  <c r="F89" i="18"/>
  <c r="G89" i="18"/>
  <c r="H89" i="18"/>
  <c r="I89" i="18"/>
  <c r="J89" i="18"/>
  <c r="K89" i="18"/>
  <c r="L89" i="18"/>
  <c r="M89" i="18"/>
  <c r="N89" i="18"/>
  <c r="O89" i="18"/>
  <c r="P89" i="18"/>
  <c r="Q89" i="18"/>
  <c r="R89" i="18"/>
  <c r="S89" i="18"/>
  <c r="T89" i="18"/>
  <c r="U89" i="18"/>
  <c r="V89" i="18"/>
  <c r="W89" i="18"/>
  <c r="X89" i="18"/>
  <c r="Y89" i="18"/>
  <c r="Z89" i="18"/>
  <c r="AA89" i="18"/>
  <c r="AB89" i="18"/>
  <c r="E90" i="18"/>
  <c r="F90" i="18"/>
  <c r="G90" i="18"/>
  <c r="H90" i="18"/>
  <c r="I90" i="18"/>
  <c r="J90" i="18"/>
  <c r="K90" i="18"/>
  <c r="L90" i="18"/>
  <c r="M90" i="18"/>
  <c r="N90" i="18"/>
  <c r="O90" i="18"/>
  <c r="P90" i="18"/>
  <c r="Q90" i="18"/>
  <c r="R90" i="18"/>
  <c r="S90" i="18"/>
  <c r="T90" i="18"/>
  <c r="U90" i="18"/>
  <c r="V90" i="18"/>
  <c r="W90" i="18"/>
  <c r="X90" i="18"/>
  <c r="Y90" i="18"/>
  <c r="Z90" i="18"/>
  <c r="AA90" i="18"/>
  <c r="AB90" i="18"/>
  <c r="E92" i="18"/>
  <c r="F92" i="18"/>
  <c r="G92" i="18"/>
  <c r="H92" i="18"/>
  <c r="I92" i="18"/>
  <c r="J92" i="18"/>
  <c r="K92" i="18"/>
  <c r="L92" i="18"/>
  <c r="M92" i="18"/>
  <c r="N92" i="18"/>
  <c r="O92" i="18"/>
  <c r="P92" i="18"/>
  <c r="Q92" i="18"/>
  <c r="R92" i="18"/>
  <c r="S92" i="18"/>
  <c r="T92" i="18"/>
  <c r="U92" i="18"/>
  <c r="V92" i="18"/>
  <c r="W92" i="18"/>
  <c r="X92" i="18"/>
  <c r="Y92" i="18"/>
  <c r="Z92" i="18"/>
  <c r="AA92" i="18"/>
  <c r="AB92" i="18"/>
  <c r="E93" i="18"/>
  <c r="F93" i="18"/>
  <c r="G93" i="18"/>
  <c r="H93" i="18"/>
  <c r="I93" i="18"/>
  <c r="J93" i="18"/>
  <c r="K93" i="18"/>
  <c r="L93" i="18"/>
  <c r="M93" i="18"/>
  <c r="N93" i="18"/>
  <c r="O93" i="18"/>
  <c r="P93" i="18"/>
  <c r="Q93" i="18"/>
  <c r="R93" i="18"/>
  <c r="S93" i="18"/>
  <c r="T93" i="18"/>
  <c r="U93" i="18"/>
  <c r="V93" i="18"/>
  <c r="W93" i="18"/>
  <c r="X93" i="18"/>
  <c r="Y93" i="18"/>
  <c r="Z93" i="18"/>
  <c r="AA93" i="18"/>
  <c r="AB93" i="18"/>
  <c r="E94" i="18"/>
  <c r="F94" i="18"/>
  <c r="G94" i="18"/>
  <c r="H94" i="18"/>
  <c r="I94" i="18"/>
  <c r="J94" i="18"/>
  <c r="K94" i="18"/>
  <c r="L94" i="18"/>
  <c r="M94" i="18"/>
  <c r="N94" i="18"/>
  <c r="O94" i="18"/>
  <c r="P94" i="18"/>
  <c r="Q94" i="18"/>
  <c r="R94" i="18"/>
  <c r="S94" i="18"/>
  <c r="T94" i="18"/>
  <c r="U94" i="18"/>
  <c r="V94" i="18"/>
  <c r="W94" i="18"/>
  <c r="X94" i="18"/>
  <c r="Y94" i="18"/>
  <c r="Z94" i="18"/>
  <c r="AA94" i="18"/>
  <c r="AB94" i="18"/>
  <c r="E96" i="18"/>
  <c r="F96" i="18"/>
  <c r="G96" i="18"/>
  <c r="H96" i="18"/>
  <c r="I96" i="18"/>
  <c r="J96" i="18"/>
  <c r="K96" i="18"/>
  <c r="L96" i="18"/>
  <c r="M96" i="18"/>
  <c r="N96" i="18"/>
  <c r="O96" i="18"/>
  <c r="P96" i="18"/>
  <c r="Q96" i="18"/>
  <c r="R96" i="18"/>
  <c r="S96" i="18"/>
  <c r="T96" i="18"/>
  <c r="U96" i="18"/>
  <c r="V96" i="18"/>
  <c r="W96" i="18"/>
  <c r="X96" i="18"/>
  <c r="Y96" i="18"/>
  <c r="Z96" i="18"/>
  <c r="AA96" i="18"/>
  <c r="AB96" i="18"/>
  <c r="E97" i="18"/>
  <c r="F97" i="18"/>
  <c r="G97" i="18"/>
  <c r="H97" i="18"/>
  <c r="I97" i="18"/>
  <c r="J97" i="18"/>
  <c r="K97" i="18"/>
  <c r="L97" i="18"/>
  <c r="M97" i="18"/>
  <c r="N97" i="18"/>
  <c r="O97" i="18"/>
  <c r="P97" i="18"/>
  <c r="Q97" i="18"/>
  <c r="R97" i="18"/>
  <c r="S97" i="18"/>
  <c r="T97" i="18"/>
  <c r="U97" i="18"/>
  <c r="V97" i="18"/>
  <c r="W97" i="18"/>
  <c r="X97" i="18"/>
  <c r="Y97" i="18"/>
  <c r="Z97" i="18"/>
  <c r="AA97" i="18"/>
  <c r="AB97" i="18"/>
  <c r="E98" i="18"/>
  <c r="F98" i="18"/>
  <c r="G98" i="18"/>
  <c r="H98" i="18"/>
  <c r="I98" i="18"/>
  <c r="J98" i="18"/>
  <c r="K98" i="18"/>
  <c r="L98" i="18"/>
  <c r="M98" i="18"/>
  <c r="N98" i="18"/>
  <c r="O98" i="18"/>
  <c r="P98" i="18"/>
  <c r="Q98" i="18"/>
  <c r="R98" i="18"/>
  <c r="S98" i="18"/>
  <c r="T98" i="18"/>
  <c r="U98" i="18"/>
  <c r="V98" i="18"/>
  <c r="W98" i="18"/>
  <c r="X98" i="18"/>
  <c r="Y98" i="18"/>
  <c r="Z98" i="18"/>
  <c r="AA98" i="18"/>
  <c r="AB98" i="18"/>
  <c r="E100" i="18"/>
  <c r="F100" i="18"/>
  <c r="G100" i="18"/>
  <c r="H100" i="18"/>
  <c r="I100" i="18"/>
  <c r="J100" i="18"/>
  <c r="K100" i="18"/>
  <c r="L100" i="18"/>
  <c r="M100" i="18"/>
  <c r="N100" i="18"/>
  <c r="O100" i="18"/>
  <c r="P100" i="18"/>
  <c r="Q100" i="18"/>
  <c r="R100" i="18"/>
  <c r="S100" i="18"/>
  <c r="T100" i="18"/>
  <c r="U100" i="18"/>
  <c r="V100" i="18"/>
  <c r="W100" i="18"/>
  <c r="X100" i="18"/>
  <c r="Y100" i="18"/>
  <c r="Z100" i="18"/>
  <c r="AA100" i="18"/>
  <c r="AB100" i="18"/>
  <c r="E101" i="18"/>
  <c r="F101" i="18"/>
  <c r="G101" i="18"/>
  <c r="H101" i="18"/>
  <c r="I101" i="18"/>
  <c r="J101" i="18"/>
  <c r="K101" i="18"/>
  <c r="L101" i="18"/>
  <c r="M101" i="18"/>
  <c r="N101" i="18"/>
  <c r="O101" i="18"/>
  <c r="P101" i="18"/>
  <c r="Q101" i="18"/>
  <c r="R101" i="18"/>
  <c r="S101" i="18"/>
  <c r="T101" i="18"/>
  <c r="U101" i="18"/>
  <c r="V101" i="18"/>
  <c r="W101" i="18"/>
  <c r="X101" i="18"/>
  <c r="Y101" i="18"/>
  <c r="Z101" i="18"/>
  <c r="AA101" i="18"/>
  <c r="AB101" i="18"/>
  <c r="E102" i="18"/>
  <c r="F102" i="18"/>
  <c r="G102" i="18"/>
  <c r="H102" i="18"/>
  <c r="I102" i="18"/>
  <c r="J102" i="18"/>
  <c r="K102" i="18"/>
  <c r="L102" i="18"/>
  <c r="M102" i="18"/>
  <c r="N102" i="18"/>
  <c r="O102" i="18"/>
  <c r="P102" i="18"/>
  <c r="Q102" i="18"/>
  <c r="R102" i="18"/>
  <c r="S102" i="18"/>
  <c r="T102" i="18"/>
  <c r="U102" i="18"/>
  <c r="V102" i="18"/>
  <c r="W102" i="18"/>
  <c r="X102" i="18"/>
  <c r="Y102" i="18"/>
  <c r="Z102" i="18"/>
  <c r="AA102" i="18"/>
  <c r="AB102" i="18"/>
  <c r="E104" i="18"/>
  <c r="F104" i="18"/>
  <c r="G104" i="18"/>
  <c r="H104" i="18"/>
  <c r="I104" i="18"/>
  <c r="J104" i="18"/>
  <c r="K104" i="18"/>
  <c r="L104" i="18"/>
  <c r="M104" i="18"/>
  <c r="N104" i="18"/>
  <c r="O104" i="18"/>
  <c r="P104" i="18"/>
  <c r="Q104" i="18"/>
  <c r="R104" i="18"/>
  <c r="S104" i="18"/>
  <c r="T104" i="18"/>
  <c r="U104" i="18"/>
  <c r="V104" i="18"/>
  <c r="W104" i="18"/>
  <c r="X104" i="18"/>
  <c r="Y104" i="18"/>
  <c r="Z104" i="18"/>
  <c r="AA104" i="18"/>
  <c r="AB104" i="18"/>
  <c r="E105" i="18"/>
  <c r="F105" i="18"/>
  <c r="G105" i="18"/>
  <c r="H105" i="18"/>
  <c r="I105" i="18"/>
  <c r="J105" i="18"/>
  <c r="K105" i="18"/>
  <c r="L105" i="18"/>
  <c r="M105" i="18"/>
  <c r="N105" i="18"/>
  <c r="O105" i="18"/>
  <c r="P105" i="18"/>
  <c r="Q105" i="18"/>
  <c r="R105" i="18"/>
  <c r="S105" i="18"/>
  <c r="T105" i="18"/>
  <c r="U105" i="18"/>
  <c r="V105" i="18"/>
  <c r="W105" i="18"/>
  <c r="X105" i="18"/>
  <c r="Y105" i="18"/>
  <c r="Z105" i="18"/>
  <c r="AA105" i="18"/>
  <c r="AB105" i="18"/>
  <c r="E106" i="18"/>
  <c r="F106" i="18"/>
  <c r="G106" i="18"/>
  <c r="H106" i="18"/>
  <c r="I106" i="18"/>
  <c r="J106" i="18"/>
  <c r="K106" i="18"/>
  <c r="L106" i="18"/>
  <c r="M106" i="18"/>
  <c r="N106" i="18"/>
  <c r="O106" i="18"/>
  <c r="P106" i="18"/>
  <c r="Q106" i="18"/>
  <c r="R106" i="18"/>
  <c r="S106" i="18"/>
  <c r="T106" i="18"/>
  <c r="U106" i="18"/>
  <c r="V106" i="18"/>
  <c r="W106" i="18"/>
  <c r="X106" i="18"/>
  <c r="Y106" i="18"/>
  <c r="Z106" i="18"/>
  <c r="AA106" i="18"/>
  <c r="AB106" i="18"/>
  <c r="E108" i="18"/>
  <c r="F108" i="18"/>
  <c r="G108" i="18"/>
  <c r="H108" i="18"/>
  <c r="I108" i="18"/>
  <c r="J108" i="18"/>
  <c r="K108" i="18"/>
  <c r="L108" i="18"/>
  <c r="M108" i="18"/>
  <c r="N108" i="18"/>
  <c r="O108" i="18"/>
  <c r="P108" i="18"/>
  <c r="Q108" i="18"/>
  <c r="R108" i="18"/>
  <c r="S108" i="18"/>
  <c r="T108" i="18"/>
  <c r="U108" i="18"/>
  <c r="V108" i="18"/>
  <c r="W108" i="18"/>
  <c r="X108" i="18"/>
  <c r="Y108" i="18"/>
  <c r="Z108" i="18"/>
  <c r="AA108" i="18"/>
  <c r="AB108" i="18"/>
  <c r="E109" i="18"/>
  <c r="F109" i="18"/>
  <c r="G109" i="18"/>
  <c r="H109" i="18"/>
  <c r="I109" i="18"/>
  <c r="J109" i="18"/>
  <c r="K109" i="18"/>
  <c r="L109" i="18"/>
  <c r="M109" i="18"/>
  <c r="N109" i="18"/>
  <c r="O109" i="18"/>
  <c r="P109" i="18"/>
  <c r="Q109" i="18"/>
  <c r="R109" i="18"/>
  <c r="S109" i="18"/>
  <c r="T109" i="18"/>
  <c r="U109" i="18"/>
  <c r="V109" i="18"/>
  <c r="W109" i="18"/>
  <c r="X109" i="18"/>
  <c r="Y109" i="18"/>
  <c r="Z109" i="18"/>
  <c r="AA109" i="18"/>
  <c r="AB109" i="18"/>
  <c r="E110" i="18"/>
  <c r="F110" i="18"/>
  <c r="G110" i="18"/>
  <c r="H110" i="18"/>
  <c r="I110" i="18"/>
  <c r="J110" i="18"/>
  <c r="K110" i="18"/>
  <c r="L110" i="18"/>
  <c r="M110" i="18"/>
  <c r="N110" i="18"/>
  <c r="O110" i="18"/>
  <c r="P110" i="18"/>
  <c r="Q110" i="18"/>
  <c r="R110" i="18"/>
  <c r="S110" i="18"/>
  <c r="T110" i="18"/>
  <c r="U110" i="18"/>
  <c r="V110" i="18"/>
  <c r="W110" i="18"/>
  <c r="X110" i="18"/>
  <c r="Y110" i="18"/>
  <c r="Z110" i="18"/>
  <c r="AA110" i="18"/>
  <c r="AB110" i="18"/>
  <c r="F64" i="18"/>
  <c r="G64" i="18"/>
  <c r="H64" i="18"/>
  <c r="I64" i="18"/>
  <c r="J64" i="18"/>
  <c r="K64" i="18"/>
  <c r="L64" i="18"/>
  <c r="M64" i="18"/>
  <c r="N64" i="18"/>
  <c r="O64" i="18"/>
  <c r="P64" i="18"/>
  <c r="Q64" i="18"/>
  <c r="R64" i="18"/>
  <c r="S64" i="18"/>
  <c r="T64" i="18"/>
  <c r="U64" i="18"/>
  <c r="V64" i="18"/>
  <c r="W64" i="18"/>
  <c r="X64" i="18"/>
  <c r="Y64" i="18"/>
  <c r="Z64" i="18"/>
  <c r="AA64" i="18"/>
  <c r="AB64" i="18"/>
  <c r="E65" i="17"/>
  <c r="F65" i="17"/>
  <c r="G65" i="17"/>
  <c r="H65" i="17"/>
  <c r="I65" i="17"/>
  <c r="J65" i="17"/>
  <c r="K65" i="17"/>
  <c r="L65" i="17"/>
  <c r="M65" i="17"/>
  <c r="N65" i="17"/>
  <c r="O65" i="17"/>
  <c r="P65" i="17"/>
  <c r="Q65" i="17"/>
  <c r="R65" i="17"/>
  <c r="S65" i="17"/>
  <c r="T65" i="17"/>
  <c r="U65" i="17"/>
  <c r="V65" i="17"/>
  <c r="W65" i="17"/>
  <c r="X65" i="17"/>
  <c r="Y65" i="17"/>
  <c r="Z65" i="17"/>
  <c r="AA65" i="17"/>
  <c r="AB65" i="17"/>
  <c r="E66" i="17"/>
  <c r="F66" i="17"/>
  <c r="G66" i="17"/>
  <c r="H66" i="17"/>
  <c r="I66" i="17"/>
  <c r="J66" i="17"/>
  <c r="K66" i="17"/>
  <c r="L66" i="17"/>
  <c r="M66" i="17"/>
  <c r="N66" i="17"/>
  <c r="O66" i="17"/>
  <c r="P66" i="17"/>
  <c r="Q66" i="17"/>
  <c r="R66" i="17"/>
  <c r="S66" i="17"/>
  <c r="T66" i="17"/>
  <c r="U66" i="17"/>
  <c r="V66" i="17"/>
  <c r="W66" i="17"/>
  <c r="X66" i="17"/>
  <c r="Y66" i="17"/>
  <c r="Z66" i="17"/>
  <c r="AA66" i="17"/>
  <c r="AB66" i="17"/>
  <c r="E68" i="17"/>
  <c r="F68" i="17"/>
  <c r="G68" i="17"/>
  <c r="H68" i="17"/>
  <c r="I68" i="17"/>
  <c r="J68" i="17"/>
  <c r="K68" i="17"/>
  <c r="L68" i="17"/>
  <c r="M68" i="17"/>
  <c r="N68" i="17"/>
  <c r="O68" i="17"/>
  <c r="P68" i="17"/>
  <c r="Q68" i="17"/>
  <c r="R68" i="17"/>
  <c r="S68" i="17"/>
  <c r="T68" i="17"/>
  <c r="U68" i="17"/>
  <c r="V68" i="17"/>
  <c r="W68" i="17"/>
  <c r="X68" i="17"/>
  <c r="Y68" i="17"/>
  <c r="Z68" i="17"/>
  <c r="AA68" i="17"/>
  <c r="AB68" i="17"/>
  <c r="E69" i="17"/>
  <c r="F69" i="17"/>
  <c r="G69" i="17"/>
  <c r="H69" i="17"/>
  <c r="I69" i="17"/>
  <c r="J69" i="17"/>
  <c r="K69" i="17"/>
  <c r="L69" i="17"/>
  <c r="M69" i="17"/>
  <c r="N69" i="17"/>
  <c r="O69" i="17"/>
  <c r="P69" i="17"/>
  <c r="Q69" i="17"/>
  <c r="R69" i="17"/>
  <c r="S69" i="17"/>
  <c r="T69" i="17"/>
  <c r="U69" i="17"/>
  <c r="V69" i="17"/>
  <c r="W69" i="17"/>
  <c r="X69" i="17"/>
  <c r="Y69" i="17"/>
  <c r="Z69" i="17"/>
  <c r="AA69" i="17"/>
  <c r="AB69" i="17"/>
  <c r="E70" i="17"/>
  <c r="F70" i="17"/>
  <c r="G70" i="17"/>
  <c r="H70" i="17"/>
  <c r="I70" i="17"/>
  <c r="J70" i="17"/>
  <c r="K70" i="17"/>
  <c r="L70" i="17"/>
  <c r="M70" i="17"/>
  <c r="N70" i="17"/>
  <c r="O70" i="17"/>
  <c r="P70" i="17"/>
  <c r="Q70" i="17"/>
  <c r="R70" i="17"/>
  <c r="S70" i="17"/>
  <c r="T70" i="17"/>
  <c r="U70" i="17"/>
  <c r="V70" i="17"/>
  <c r="W70" i="17"/>
  <c r="X70" i="17"/>
  <c r="Y70" i="17"/>
  <c r="Z70" i="17"/>
  <c r="AA70" i="17"/>
  <c r="AB70" i="17"/>
  <c r="E72" i="17"/>
  <c r="F72" i="17"/>
  <c r="G72" i="17"/>
  <c r="H72" i="17"/>
  <c r="I72" i="17"/>
  <c r="J72" i="17"/>
  <c r="K72" i="17"/>
  <c r="L72" i="17"/>
  <c r="M72" i="17"/>
  <c r="N72" i="17"/>
  <c r="O72" i="17"/>
  <c r="P72" i="17"/>
  <c r="Q72" i="17"/>
  <c r="R72" i="17"/>
  <c r="S72" i="17"/>
  <c r="T72" i="17"/>
  <c r="U72" i="17"/>
  <c r="V72" i="17"/>
  <c r="W72" i="17"/>
  <c r="X72" i="17"/>
  <c r="Y72" i="17"/>
  <c r="Z72" i="17"/>
  <c r="AA72" i="17"/>
  <c r="AB72" i="17"/>
  <c r="E73" i="17"/>
  <c r="F73" i="17"/>
  <c r="G73" i="17"/>
  <c r="H73" i="17"/>
  <c r="I73" i="17"/>
  <c r="J73" i="17"/>
  <c r="K73" i="17"/>
  <c r="L73" i="17"/>
  <c r="M73" i="17"/>
  <c r="N73" i="17"/>
  <c r="O73" i="17"/>
  <c r="P73" i="17"/>
  <c r="Q73" i="17"/>
  <c r="R73" i="17"/>
  <c r="S73" i="17"/>
  <c r="T73" i="17"/>
  <c r="U73" i="17"/>
  <c r="V73" i="17"/>
  <c r="W73" i="17"/>
  <c r="X73" i="17"/>
  <c r="Y73" i="17"/>
  <c r="Z73" i="17"/>
  <c r="AA73" i="17"/>
  <c r="AB73" i="17"/>
  <c r="E74" i="17"/>
  <c r="F74" i="17"/>
  <c r="G74" i="17"/>
  <c r="H74" i="17"/>
  <c r="I74" i="17"/>
  <c r="J74" i="17"/>
  <c r="K74" i="17"/>
  <c r="L74" i="17"/>
  <c r="M74" i="17"/>
  <c r="N74" i="17"/>
  <c r="O74" i="17"/>
  <c r="P74" i="17"/>
  <c r="Q74" i="17"/>
  <c r="R74" i="17"/>
  <c r="S74" i="17"/>
  <c r="T74" i="17"/>
  <c r="U74" i="17"/>
  <c r="V74" i="17"/>
  <c r="W74" i="17"/>
  <c r="X74" i="17"/>
  <c r="Y74" i="17"/>
  <c r="Z74" i="17"/>
  <c r="AA74" i="17"/>
  <c r="AB74" i="17"/>
  <c r="E76" i="17"/>
  <c r="F76" i="17"/>
  <c r="G76" i="17"/>
  <c r="H76" i="17"/>
  <c r="I76" i="17"/>
  <c r="J76" i="17"/>
  <c r="K76" i="17"/>
  <c r="L76" i="17"/>
  <c r="M76" i="17"/>
  <c r="N76" i="17"/>
  <c r="O76" i="17"/>
  <c r="P76" i="17"/>
  <c r="Q76" i="17"/>
  <c r="R76" i="17"/>
  <c r="S76" i="17"/>
  <c r="T76" i="17"/>
  <c r="U76" i="17"/>
  <c r="V76" i="17"/>
  <c r="W76" i="17"/>
  <c r="X76" i="17"/>
  <c r="Y76" i="17"/>
  <c r="Z76" i="17"/>
  <c r="AA76" i="17"/>
  <c r="AB76" i="17"/>
  <c r="E77" i="17"/>
  <c r="F77" i="17"/>
  <c r="G77" i="17"/>
  <c r="H77" i="17"/>
  <c r="I77" i="17"/>
  <c r="J77" i="17"/>
  <c r="K77" i="17"/>
  <c r="L77" i="17"/>
  <c r="M77" i="17"/>
  <c r="N77" i="17"/>
  <c r="O77" i="17"/>
  <c r="P77" i="17"/>
  <c r="Q77" i="17"/>
  <c r="R77" i="17"/>
  <c r="S77" i="17"/>
  <c r="T77" i="17"/>
  <c r="U77" i="17"/>
  <c r="V77" i="17"/>
  <c r="W77" i="17"/>
  <c r="X77" i="17"/>
  <c r="Y77" i="17"/>
  <c r="Z77" i="17"/>
  <c r="AA77" i="17"/>
  <c r="AB77" i="17"/>
  <c r="E78" i="17"/>
  <c r="F78" i="17"/>
  <c r="G78" i="17"/>
  <c r="H78" i="17"/>
  <c r="I78" i="17"/>
  <c r="J78" i="17"/>
  <c r="K78" i="17"/>
  <c r="L78" i="17"/>
  <c r="M78" i="17"/>
  <c r="N78" i="17"/>
  <c r="O78" i="17"/>
  <c r="P78" i="17"/>
  <c r="Q78" i="17"/>
  <c r="R78" i="17"/>
  <c r="S78" i="17"/>
  <c r="T78" i="17"/>
  <c r="U78" i="17"/>
  <c r="V78" i="17"/>
  <c r="W78" i="17"/>
  <c r="X78" i="17"/>
  <c r="Y78" i="17"/>
  <c r="Z78" i="17"/>
  <c r="AA78" i="17"/>
  <c r="AB78" i="17"/>
  <c r="E80" i="17"/>
  <c r="F80" i="17"/>
  <c r="G80" i="17"/>
  <c r="H80" i="17"/>
  <c r="I80" i="17"/>
  <c r="J80" i="17"/>
  <c r="K80" i="17"/>
  <c r="L80" i="17"/>
  <c r="M80" i="17"/>
  <c r="N80" i="17"/>
  <c r="O80" i="17"/>
  <c r="P80" i="17"/>
  <c r="Q80" i="17"/>
  <c r="R80" i="17"/>
  <c r="S80" i="17"/>
  <c r="T80" i="17"/>
  <c r="U80" i="17"/>
  <c r="V80" i="17"/>
  <c r="W80" i="17"/>
  <c r="X80" i="17"/>
  <c r="Y80" i="17"/>
  <c r="Z80" i="17"/>
  <c r="AA80" i="17"/>
  <c r="AB80" i="17"/>
  <c r="E81" i="17"/>
  <c r="F81" i="17"/>
  <c r="G81" i="17"/>
  <c r="H81" i="17"/>
  <c r="I81" i="17"/>
  <c r="J81" i="17"/>
  <c r="K81" i="17"/>
  <c r="L81" i="17"/>
  <c r="M81" i="17"/>
  <c r="N81" i="17"/>
  <c r="O81" i="17"/>
  <c r="P81" i="17"/>
  <c r="Q81" i="17"/>
  <c r="R81" i="17"/>
  <c r="S81" i="17"/>
  <c r="T81" i="17"/>
  <c r="U81" i="17"/>
  <c r="V81" i="17"/>
  <c r="W81" i="17"/>
  <c r="X81" i="17"/>
  <c r="Y81" i="17"/>
  <c r="Z81" i="17"/>
  <c r="AA81" i="17"/>
  <c r="AB81" i="17"/>
  <c r="E82" i="17"/>
  <c r="F82" i="17"/>
  <c r="G82" i="17"/>
  <c r="H82" i="17"/>
  <c r="I82" i="17"/>
  <c r="J82" i="17"/>
  <c r="K82" i="17"/>
  <c r="L82" i="17"/>
  <c r="M82" i="17"/>
  <c r="N82" i="17"/>
  <c r="O82" i="17"/>
  <c r="P82" i="17"/>
  <c r="Q82" i="17"/>
  <c r="R82" i="17"/>
  <c r="S82" i="17"/>
  <c r="T82" i="17"/>
  <c r="U82" i="17"/>
  <c r="V82" i="17"/>
  <c r="W82" i="17"/>
  <c r="X82" i="17"/>
  <c r="Y82" i="17"/>
  <c r="Z82" i="17"/>
  <c r="AA82" i="17"/>
  <c r="AB82" i="17"/>
  <c r="E84" i="17"/>
  <c r="F84" i="17"/>
  <c r="G84" i="17"/>
  <c r="H84" i="17"/>
  <c r="I84" i="17"/>
  <c r="J84" i="17"/>
  <c r="K84" i="17"/>
  <c r="L84" i="17"/>
  <c r="M84" i="17"/>
  <c r="N84" i="17"/>
  <c r="O84" i="17"/>
  <c r="P84" i="17"/>
  <c r="Q84" i="17"/>
  <c r="R84" i="17"/>
  <c r="S84" i="17"/>
  <c r="T84" i="17"/>
  <c r="U84" i="17"/>
  <c r="V84" i="17"/>
  <c r="W84" i="17"/>
  <c r="X84" i="17"/>
  <c r="Y84" i="17"/>
  <c r="Z84" i="17"/>
  <c r="AA84" i="17"/>
  <c r="AB84" i="17"/>
  <c r="E85" i="17"/>
  <c r="F85" i="17"/>
  <c r="G85" i="17"/>
  <c r="H85" i="17"/>
  <c r="I85" i="17"/>
  <c r="J85" i="17"/>
  <c r="K85" i="17"/>
  <c r="L85" i="17"/>
  <c r="M85" i="17"/>
  <c r="N85" i="17"/>
  <c r="O85" i="17"/>
  <c r="P85" i="17"/>
  <c r="Q85" i="17"/>
  <c r="R85" i="17"/>
  <c r="S85" i="17"/>
  <c r="T85" i="17"/>
  <c r="U85" i="17"/>
  <c r="V85" i="17"/>
  <c r="W85" i="17"/>
  <c r="X85" i="17"/>
  <c r="Y85" i="17"/>
  <c r="Z85" i="17"/>
  <c r="AA85" i="17"/>
  <c r="AB85" i="17"/>
  <c r="E86" i="17"/>
  <c r="F86" i="17"/>
  <c r="G86" i="17"/>
  <c r="H86" i="17"/>
  <c r="I86" i="17"/>
  <c r="J86" i="17"/>
  <c r="K86" i="17"/>
  <c r="L86" i="17"/>
  <c r="M86" i="17"/>
  <c r="N86" i="17"/>
  <c r="O86" i="17"/>
  <c r="P86" i="17"/>
  <c r="Q86" i="17"/>
  <c r="R86" i="17"/>
  <c r="S86" i="17"/>
  <c r="T86" i="17"/>
  <c r="U86" i="17"/>
  <c r="V86" i="17"/>
  <c r="W86" i="17"/>
  <c r="X86" i="17"/>
  <c r="Y86" i="17"/>
  <c r="Z86" i="17"/>
  <c r="AA86" i="17"/>
  <c r="AB86" i="17"/>
  <c r="E88" i="17"/>
  <c r="F88" i="17"/>
  <c r="G88" i="17"/>
  <c r="H88" i="17"/>
  <c r="I88" i="17"/>
  <c r="J88" i="17"/>
  <c r="K88" i="17"/>
  <c r="L88" i="17"/>
  <c r="M88" i="17"/>
  <c r="N88" i="17"/>
  <c r="O88" i="17"/>
  <c r="P88" i="17"/>
  <c r="Q88" i="17"/>
  <c r="R88" i="17"/>
  <c r="S88" i="17"/>
  <c r="T88" i="17"/>
  <c r="U88" i="17"/>
  <c r="V88" i="17"/>
  <c r="W88" i="17"/>
  <c r="X88" i="17"/>
  <c r="Y88" i="17"/>
  <c r="Z88" i="17"/>
  <c r="AA88" i="17"/>
  <c r="AB88" i="17"/>
  <c r="E89" i="17"/>
  <c r="F89" i="17"/>
  <c r="G89" i="17"/>
  <c r="H89" i="17"/>
  <c r="I89" i="17"/>
  <c r="J89" i="17"/>
  <c r="K89" i="17"/>
  <c r="L89" i="17"/>
  <c r="M89" i="17"/>
  <c r="N89" i="17"/>
  <c r="O89" i="17"/>
  <c r="P89" i="17"/>
  <c r="Q89" i="17"/>
  <c r="R89" i="17"/>
  <c r="S89" i="17"/>
  <c r="T89" i="17"/>
  <c r="U89" i="17"/>
  <c r="V89" i="17"/>
  <c r="W89" i="17"/>
  <c r="X89" i="17"/>
  <c r="Y89" i="17"/>
  <c r="Z89" i="17"/>
  <c r="AA89" i="17"/>
  <c r="AB89" i="17"/>
  <c r="E90" i="17"/>
  <c r="F90" i="17"/>
  <c r="G90" i="17"/>
  <c r="H90" i="17"/>
  <c r="I90" i="17"/>
  <c r="J90" i="17"/>
  <c r="K90" i="17"/>
  <c r="L90" i="17"/>
  <c r="M90" i="17"/>
  <c r="N90" i="17"/>
  <c r="O90" i="17"/>
  <c r="P90" i="17"/>
  <c r="Q90" i="17"/>
  <c r="R90" i="17"/>
  <c r="S90" i="17"/>
  <c r="T90" i="17"/>
  <c r="U90" i="17"/>
  <c r="V90" i="17"/>
  <c r="W90" i="17"/>
  <c r="X90" i="17"/>
  <c r="Y90" i="17"/>
  <c r="Z90" i="17"/>
  <c r="AA90" i="17"/>
  <c r="AB90" i="17"/>
  <c r="E92" i="17"/>
  <c r="F92" i="17"/>
  <c r="G92" i="17"/>
  <c r="H92" i="17"/>
  <c r="I92" i="17"/>
  <c r="J92" i="17"/>
  <c r="K92" i="17"/>
  <c r="L92" i="17"/>
  <c r="M92" i="17"/>
  <c r="N92" i="17"/>
  <c r="O92" i="17"/>
  <c r="P92" i="17"/>
  <c r="Q92" i="17"/>
  <c r="R92" i="17"/>
  <c r="S92" i="17"/>
  <c r="T92" i="17"/>
  <c r="U92" i="17"/>
  <c r="V92" i="17"/>
  <c r="W92" i="17"/>
  <c r="X92" i="17"/>
  <c r="Y92" i="17"/>
  <c r="Z92" i="17"/>
  <c r="AA92" i="17"/>
  <c r="AB92" i="17"/>
  <c r="E93" i="17"/>
  <c r="F93" i="17"/>
  <c r="G93" i="17"/>
  <c r="H93" i="17"/>
  <c r="I93" i="17"/>
  <c r="J93" i="17"/>
  <c r="K93" i="17"/>
  <c r="L93" i="17"/>
  <c r="M93" i="17"/>
  <c r="N93" i="17"/>
  <c r="O93" i="17"/>
  <c r="P93" i="17"/>
  <c r="Q93" i="17"/>
  <c r="R93" i="17"/>
  <c r="S93" i="17"/>
  <c r="T93" i="17"/>
  <c r="U93" i="17"/>
  <c r="V93" i="17"/>
  <c r="W93" i="17"/>
  <c r="X93" i="17"/>
  <c r="Y93" i="17"/>
  <c r="Z93" i="17"/>
  <c r="AA93" i="17"/>
  <c r="AB93" i="17"/>
  <c r="E94" i="17"/>
  <c r="F94" i="17"/>
  <c r="G94" i="17"/>
  <c r="H94" i="17"/>
  <c r="I94" i="17"/>
  <c r="J94" i="17"/>
  <c r="K94" i="17"/>
  <c r="L94" i="17"/>
  <c r="M94" i="17"/>
  <c r="N94" i="17"/>
  <c r="O94" i="17"/>
  <c r="P94" i="17"/>
  <c r="Q94" i="17"/>
  <c r="R94" i="17"/>
  <c r="S94" i="17"/>
  <c r="T94" i="17"/>
  <c r="U94" i="17"/>
  <c r="V94" i="17"/>
  <c r="W94" i="17"/>
  <c r="X94" i="17"/>
  <c r="Y94" i="17"/>
  <c r="Z94" i="17"/>
  <c r="AA94" i="17"/>
  <c r="AB94" i="17"/>
  <c r="E96" i="17"/>
  <c r="F96" i="17"/>
  <c r="G96" i="17"/>
  <c r="H96" i="17"/>
  <c r="I96" i="17"/>
  <c r="J96" i="17"/>
  <c r="K96" i="17"/>
  <c r="L96" i="17"/>
  <c r="M96" i="17"/>
  <c r="N96" i="17"/>
  <c r="O96" i="17"/>
  <c r="P96" i="17"/>
  <c r="Q96" i="17"/>
  <c r="R96" i="17"/>
  <c r="S96" i="17"/>
  <c r="T96" i="17"/>
  <c r="U96" i="17"/>
  <c r="V96" i="17"/>
  <c r="W96" i="17"/>
  <c r="X96" i="17"/>
  <c r="Y96" i="17"/>
  <c r="Z96" i="17"/>
  <c r="AA96" i="17"/>
  <c r="AB96" i="17"/>
  <c r="E97" i="17"/>
  <c r="F97" i="17"/>
  <c r="G97" i="17"/>
  <c r="H97" i="17"/>
  <c r="I97" i="17"/>
  <c r="J97" i="17"/>
  <c r="K97" i="17"/>
  <c r="L97" i="17"/>
  <c r="M97" i="17"/>
  <c r="N97" i="17"/>
  <c r="O97" i="17"/>
  <c r="P97" i="17"/>
  <c r="Q97" i="17"/>
  <c r="R97" i="17"/>
  <c r="S97" i="17"/>
  <c r="T97" i="17"/>
  <c r="U97" i="17"/>
  <c r="V97" i="17"/>
  <c r="W97" i="17"/>
  <c r="X97" i="17"/>
  <c r="Y97" i="17"/>
  <c r="Z97" i="17"/>
  <c r="AA97" i="17"/>
  <c r="AB97" i="17"/>
  <c r="E98" i="17"/>
  <c r="F98" i="17"/>
  <c r="G98" i="17"/>
  <c r="H98" i="17"/>
  <c r="I98" i="17"/>
  <c r="J98" i="17"/>
  <c r="K98" i="17"/>
  <c r="L98" i="17"/>
  <c r="M98" i="17"/>
  <c r="N98" i="17"/>
  <c r="O98" i="17"/>
  <c r="P98" i="17"/>
  <c r="Q98" i="17"/>
  <c r="R98" i="17"/>
  <c r="S98" i="17"/>
  <c r="T98" i="17"/>
  <c r="U98" i="17"/>
  <c r="V98" i="17"/>
  <c r="W98" i="17"/>
  <c r="X98" i="17"/>
  <c r="Y98" i="17"/>
  <c r="Z98" i="17"/>
  <c r="AA98" i="17"/>
  <c r="AB98" i="17"/>
  <c r="E100" i="17"/>
  <c r="F100" i="17"/>
  <c r="G100" i="17"/>
  <c r="H100" i="17"/>
  <c r="I100" i="17"/>
  <c r="J100" i="17"/>
  <c r="K100" i="17"/>
  <c r="L100" i="17"/>
  <c r="M100" i="17"/>
  <c r="N100" i="17"/>
  <c r="O100" i="17"/>
  <c r="P100" i="17"/>
  <c r="Q100" i="17"/>
  <c r="R100" i="17"/>
  <c r="S100" i="17"/>
  <c r="T100" i="17"/>
  <c r="U100" i="17"/>
  <c r="V100" i="17"/>
  <c r="W100" i="17"/>
  <c r="X100" i="17"/>
  <c r="Y100" i="17"/>
  <c r="Z100" i="17"/>
  <c r="AA100" i="17"/>
  <c r="AB100" i="17"/>
  <c r="E101" i="17"/>
  <c r="F101" i="17"/>
  <c r="G101" i="17"/>
  <c r="H101" i="17"/>
  <c r="I101" i="17"/>
  <c r="J101" i="17"/>
  <c r="K101" i="17"/>
  <c r="L101" i="17"/>
  <c r="M101" i="17"/>
  <c r="N101" i="17"/>
  <c r="O101" i="17"/>
  <c r="P101" i="17"/>
  <c r="Q101" i="17"/>
  <c r="R101" i="17"/>
  <c r="S101" i="17"/>
  <c r="T101" i="17"/>
  <c r="U101" i="17"/>
  <c r="V101" i="17"/>
  <c r="W101" i="17"/>
  <c r="X101" i="17"/>
  <c r="Y101" i="17"/>
  <c r="Z101" i="17"/>
  <c r="AA101" i="17"/>
  <c r="AB101" i="17"/>
  <c r="E102" i="17"/>
  <c r="F102" i="17"/>
  <c r="G102" i="17"/>
  <c r="H102" i="17"/>
  <c r="I102" i="17"/>
  <c r="J102" i="17"/>
  <c r="K102" i="17"/>
  <c r="L102" i="17"/>
  <c r="M102" i="17"/>
  <c r="N102" i="17"/>
  <c r="O102" i="17"/>
  <c r="P102" i="17"/>
  <c r="Q102" i="17"/>
  <c r="R102" i="17"/>
  <c r="S102" i="17"/>
  <c r="T102" i="17"/>
  <c r="U102" i="17"/>
  <c r="V102" i="17"/>
  <c r="W102" i="17"/>
  <c r="X102" i="17"/>
  <c r="Y102" i="17"/>
  <c r="Z102" i="17"/>
  <c r="AA102" i="17"/>
  <c r="AB102" i="17"/>
  <c r="E104" i="17"/>
  <c r="F104" i="17"/>
  <c r="G104" i="17"/>
  <c r="H104" i="17"/>
  <c r="I104" i="17"/>
  <c r="J104" i="17"/>
  <c r="K104" i="17"/>
  <c r="L104" i="17"/>
  <c r="M104" i="17"/>
  <c r="N104" i="17"/>
  <c r="O104" i="17"/>
  <c r="P104" i="17"/>
  <c r="Q104" i="17"/>
  <c r="R104" i="17"/>
  <c r="S104" i="17"/>
  <c r="T104" i="17"/>
  <c r="U104" i="17"/>
  <c r="V104" i="17"/>
  <c r="W104" i="17"/>
  <c r="X104" i="17"/>
  <c r="Y104" i="17"/>
  <c r="Z104" i="17"/>
  <c r="AA104" i="17"/>
  <c r="AB104" i="17"/>
  <c r="E105" i="17"/>
  <c r="F105" i="17"/>
  <c r="G105" i="17"/>
  <c r="H105" i="17"/>
  <c r="I105" i="17"/>
  <c r="J105" i="17"/>
  <c r="K105" i="17"/>
  <c r="L105" i="17"/>
  <c r="M105" i="17"/>
  <c r="N105" i="17"/>
  <c r="O105" i="17"/>
  <c r="P105" i="17"/>
  <c r="Q105" i="17"/>
  <c r="R105" i="17"/>
  <c r="S105" i="17"/>
  <c r="T105" i="17"/>
  <c r="U105" i="17"/>
  <c r="V105" i="17"/>
  <c r="W105" i="17"/>
  <c r="X105" i="17"/>
  <c r="Y105" i="17"/>
  <c r="Z105" i="17"/>
  <c r="AA105" i="17"/>
  <c r="AB105" i="17"/>
  <c r="E106" i="17"/>
  <c r="F106" i="17"/>
  <c r="G106" i="17"/>
  <c r="H106" i="17"/>
  <c r="I106" i="17"/>
  <c r="J106" i="17"/>
  <c r="K106" i="17"/>
  <c r="L106" i="17"/>
  <c r="M106" i="17"/>
  <c r="N106" i="17"/>
  <c r="O106" i="17"/>
  <c r="P106" i="17"/>
  <c r="Q106" i="17"/>
  <c r="R106" i="17"/>
  <c r="S106" i="17"/>
  <c r="T106" i="17"/>
  <c r="U106" i="17"/>
  <c r="V106" i="17"/>
  <c r="W106" i="17"/>
  <c r="X106" i="17"/>
  <c r="Y106" i="17"/>
  <c r="Z106" i="17"/>
  <c r="AA106" i="17"/>
  <c r="AB106" i="17"/>
  <c r="E108" i="17"/>
  <c r="F108" i="17"/>
  <c r="G108" i="17"/>
  <c r="H108" i="17"/>
  <c r="I108" i="17"/>
  <c r="J108" i="17"/>
  <c r="K108" i="17"/>
  <c r="L108" i="17"/>
  <c r="M108" i="17"/>
  <c r="N108" i="17"/>
  <c r="O108" i="17"/>
  <c r="P108" i="17"/>
  <c r="Q108" i="17"/>
  <c r="R108" i="17"/>
  <c r="S108" i="17"/>
  <c r="T108" i="17"/>
  <c r="U108" i="17"/>
  <c r="V108" i="17"/>
  <c r="W108" i="17"/>
  <c r="X108" i="17"/>
  <c r="Y108" i="17"/>
  <c r="Z108" i="17"/>
  <c r="AA108" i="17"/>
  <c r="AB108" i="17"/>
  <c r="E109" i="17"/>
  <c r="F109" i="17"/>
  <c r="G109" i="17"/>
  <c r="H109" i="17"/>
  <c r="I109" i="17"/>
  <c r="J109" i="17"/>
  <c r="K109" i="17"/>
  <c r="L109" i="17"/>
  <c r="M109" i="17"/>
  <c r="N109" i="17"/>
  <c r="O109" i="17"/>
  <c r="P109" i="17"/>
  <c r="Q109" i="17"/>
  <c r="R109" i="17"/>
  <c r="S109" i="17"/>
  <c r="T109" i="17"/>
  <c r="U109" i="17"/>
  <c r="V109" i="17"/>
  <c r="W109" i="17"/>
  <c r="X109" i="17"/>
  <c r="Y109" i="17"/>
  <c r="Z109" i="17"/>
  <c r="AA109" i="17"/>
  <c r="AB109" i="17"/>
  <c r="E110" i="17"/>
  <c r="F110" i="17"/>
  <c r="G110" i="17"/>
  <c r="H110" i="17"/>
  <c r="I110" i="17"/>
  <c r="J110" i="17"/>
  <c r="K110" i="17"/>
  <c r="L110" i="17"/>
  <c r="M110" i="17"/>
  <c r="N110" i="17"/>
  <c r="O110" i="17"/>
  <c r="P110" i="17"/>
  <c r="Q110" i="17"/>
  <c r="R110" i="17"/>
  <c r="S110" i="17"/>
  <c r="T110" i="17"/>
  <c r="U110" i="17"/>
  <c r="V110" i="17"/>
  <c r="W110" i="17"/>
  <c r="X110" i="17"/>
  <c r="Y110" i="17"/>
  <c r="Z110" i="17"/>
  <c r="AA110" i="17"/>
  <c r="AB110" i="17"/>
  <c r="F64" i="17"/>
  <c r="G64" i="17"/>
  <c r="H64" i="17"/>
  <c r="I64" i="17"/>
  <c r="J64" i="17"/>
  <c r="K64" i="17"/>
  <c r="L64" i="17"/>
  <c r="M64" i="17"/>
  <c r="N64" i="17"/>
  <c r="O64" i="17"/>
  <c r="P64" i="17"/>
  <c r="Q64" i="17"/>
  <c r="R64" i="17"/>
  <c r="S64" i="17"/>
  <c r="T64" i="17"/>
  <c r="U64" i="17"/>
  <c r="V64" i="17"/>
  <c r="W64" i="17"/>
  <c r="X64" i="17"/>
  <c r="Y64" i="17"/>
  <c r="Z64" i="17"/>
  <c r="AA64" i="17"/>
  <c r="AB64" i="17"/>
  <c r="E64" i="17"/>
  <c r="D53" i="18"/>
  <c r="D48" i="18"/>
  <c r="D43" i="18"/>
  <c r="D37" i="18"/>
  <c r="D32" i="18"/>
  <c r="D27" i="18"/>
  <c r="D21" i="18"/>
  <c r="D16" i="18"/>
  <c r="D11" i="18"/>
  <c r="D57" i="17"/>
  <c r="D53" i="17"/>
  <c r="D52" i="17"/>
  <c r="D48" i="17"/>
  <c r="D47" i="17"/>
  <c r="D43" i="17"/>
  <c r="D41" i="17"/>
  <c r="D37" i="17"/>
  <c r="D36" i="17"/>
  <c r="D32" i="17"/>
  <c r="D31" i="17"/>
  <c r="D27" i="17"/>
  <c r="D25" i="17"/>
  <c r="D21" i="17"/>
  <c r="D20" i="17"/>
  <c r="D16" i="17"/>
  <c r="D15" i="17"/>
  <c r="A108" i="18"/>
  <c r="A104" i="18"/>
  <c r="A100" i="18"/>
  <c r="A96" i="18"/>
  <c r="A92" i="18"/>
  <c r="A88" i="18"/>
  <c r="A84" i="18"/>
  <c r="A80" i="18"/>
  <c r="A76" i="18"/>
  <c r="A72" i="18"/>
  <c r="AF17" i="18"/>
  <c r="AF21" i="18" s="1"/>
  <c r="AF25" i="18" s="1"/>
  <c r="AF29" i="18" s="1"/>
  <c r="AF33" i="18" s="1"/>
  <c r="AF37" i="18" s="1"/>
  <c r="AF41" i="18" s="1"/>
  <c r="AF45" i="18" s="1"/>
  <c r="AF49" i="18" s="1"/>
  <c r="AF53" i="18" s="1"/>
  <c r="AF57" i="18" s="1"/>
  <c r="AF16" i="18"/>
  <c r="AF20" i="18" s="1"/>
  <c r="AF24" i="18" s="1"/>
  <c r="AF28" i="18" s="1"/>
  <c r="AF32" i="18" s="1"/>
  <c r="AF36" i="18" s="1"/>
  <c r="AF40" i="18" s="1"/>
  <c r="AF44" i="18" s="1"/>
  <c r="AF48" i="18" s="1"/>
  <c r="AF52" i="18" s="1"/>
  <c r="AF56" i="18" s="1"/>
  <c r="AG15" i="18"/>
  <c r="AG19" i="18" s="1"/>
  <c r="AF15" i="18"/>
  <c r="AF19" i="18" s="1"/>
  <c r="AF23" i="18" s="1"/>
  <c r="AF27" i="18" s="1"/>
  <c r="AF31" i="18" s="1"/>
  <c r="AF35" i="18" s="1"/>
  <c r="AF39" i="18" s="1"/>
  <c r="AF43" i="18" s="1"/>
  <c r="AF47" i="18" s="1"/>
  <c r="AF51" i="18" s="1"/>
  <c r="AF55" i="18" s="1"/>
  <c r="A68" i="18"/>
  <c r="AG12" i="18"/>
  <c r="AG13" i="18" s="1"/>
  <c r="A64" i="18"/>
  <c r="A10" i="18"/>
  <c r="A63" i="18"/>
  <c r="A108" i="17"/>
  <c r="A104" i="17"/>
  <c r="A100" i="17"/>
  <c r="A96" i="17"/>
  <c r="A92" i="17"/>
  <c r="A88" i="17"/>
  <c r="A84" i="17"/>
  <c r="A80" i="17"/>
  <c r="A76" i="17"/>
  <c r="A72" i="17"/>
  <c r="AF17" i="17"/>
  <c r="AF21" i="17" s="1"/>
  <c r="AF25" i="17" s="1"/>
  <c r="AF29" i="17" s="1"/>
  <c r="AF33" i="17" s="1"/>
  <c r="AF37" i="17" s="1"/>
  <c r="AF41" i="17" s="1"/>
  <c r="AF45" i="17" s="1"/>
  <c r="AF49" i="17" s="1"/>
  <c r="AF53" i="17" s="1"/>
  <c r="AF57" i="17" s="1"/>
  <c r="AF16" i="17"/>
  <c r="AF20" i="17" s="1"/>
  <c r="AF24" i="17" s="1"/>
  <c r="AF28" i="17" s="1"/>
  <c r="AF32" i="17" s="1"/>
  <c r="AF36" i="17" s="1"/>
  <c r="AF40" i="17" s="1"/>
  <c r="AF44" i="17" s="1"/>
  <c r="AF48" i="17" s="1"/>
  <c r="AF52" i="17" s="1"/>
  <c r="AF56" i="17" s="1"/>
  <c r="AG15" i="17"/>
  <c r="AG19" i="17" s="1"/>
  <c r="AF15" i="17"/>
  <c r="AF19" i="17" s="1"/>
  <c r="AF23" i="17" s="1"/>
  <c r="AF27" i="17" s="1"/>
  <c r="AF31" i="17" s="1"/>
  <c r="AF35" i="17" s="1"/>
  <c r="AF39" i="17" s="1"/>
  <c r="AF43" i="17" s="1"/>
  <c r="AF47" i="17" s="1"/>
  <c r="AF51" i="17" s="1"/>
  <c r="AF55" i="17" s="1"/>
  <c r="A68" i="17"/>
  <c r="AG12" i="17"/>
  <c r="AG13" i="17" s="1"/>
  <c r="A64" i="17"/>
  <c r="A63" i="17"/>
  <c r="AG55" i="45" l="1"/>
  <c r="AG56" i="45" s="1"/>
  <c r="AG57" i="45" s="1"/>
  <c r="AG52" i="45"/>
  <c r="AG53" i="45" s="1"/>
  <c r="D64" i="18"/>
  <c r="D69" i="18"/>
  <c r="D74" i="18"/>
  <c r="D80" i="18"/>
  <c r="D85" i="17"/>
  <c r="D90" i="18"/>
  <c r="D106" i="18"/>
  <c r="D15" i="18"/>
  <c r="D20" i="18"/>
  <c r="D25" i="18"/>
  <c r="D31" i="18"/>
  <c r="D36" i="18"/>
  <c r="D41" i="18"/>
  <c r="D47" i="18"/>
  <c r="D52" i="18"/>
  <c r="D57" i="18"/>
  <c r="D11" i="17"/>
  <c r="D12" i="17"/>
  <c r="D17" i="17"/>
  <c r="D23" i="17"/>
  <c r="D28" i="17"/>
  <c r="D33" i="17"/>
  <c r="D34" i="17" s="1"/>
  <c r="D39" i="17"/>
  <c r="D44" i="17"/>
  <c r="D49" i="17"/>
  <c r="D55" i="17"/>
  <c r="D12" i="18"/>
  <c r="D17" i="18"/>
  <c r="D23" i="18"/>
  <c r="D28" i="18"/>
  <c r="D33" i="18"/>
  <c r="D39" i="18"/>
  <c r="D44" i="18"/>
  <c r="D49" i="18"/>
  <c r="D55" i="18"/>
  <c r="E66" i="18"/>
  <c r="E65" i="18"/>
  <c r="D13" i="17"/>
  <c r="D19" i="17"/>
  <c r="D24" i="17"/>
  <c r="D29" i="17"/>
  <c r="D35" i="17"/>
  <c r="D40" i="17"/>
  <c r="D45" i="17"/>
  <c r="D51" i="17"/>
  <c r="D56" i="17"/>
  <c r="D13" i="18"/>
  <c r="D19" i="18"/>
  <c r="D24" i="18"/>
  <c r="D29" i="18"/>
  <c r="D35" i="18"/>
  <c r="D40" i="18"/>
  <c r="D45" i="18"/>
  <c r="D51" i="18"/>
  <c r="D56" i="18"/>
  <c r="E64" i="18"/>
  <c r="D89" i="17"/>
  <c r="D69" i="17"/>
  <c r="D85" i="18"/>
  <c r="D73" i="17"/>
  <c r="D90" i="17"/>
  <c r="D101" i="18"/>
  <c r="D68" i="17"/>
  <c r="D78" i="17"/>
  <c r="D94" i="17"/>
  <c r="D74" i="17"/>
  <c r="AG23" i="18"/>
  <c r="AG20" i="18"/>
  <c r="AG21" i="18" s="1"/>
  <c r="AG16" i="18"/>
  <c r="AG17" i="18" s="1"/>
  <c r="D96" i="18"/>
  <c r="D84" i="17"/>
  <c r="AG23" i="17"/>
  <c r="AG20" i="17"/>
  <c r="AG21" i="17" s="1"/>
  <c r="D100" i="17"/>
  <c r="AG16" i="17"/>
  <c r="AG17" i="17" s="1"/>
  <c r="D80" i="17"/>
  <c r="D96" i="17"/>
  <c r="D101" i="17"/>
  <c r="D105" i="17"/>
  <c r="D106" i="17"/>
  <c r="D110" i="17"/>
  <c r="D18" i="18" l="1"/>
  <c r="D102" i="18"/>
  <c r="D92" i="18"/>
  <c r="D81" i="18"/>
  <c r="AC81" i="18" s="1"/>
  <c r="D70" i="18"/>
  <c r="D108" i="17"/>
  <c r="D97" i="17"/>
  <c r="AC97" i="17" s="1"/>
  <c r="D86" i="17"/>
  <c r="G87" i="17" s="1"/>
  <c r="D76" i="17"/>
  <c r="AC76" i="17" s="1"/>
  <c r="D65" i="17"/>
  <c r="AC65" i="17" s="1"/>
  <c r="D104" i="18"/>
  <c r="D93" i="18"/>
  <c r="AC93" i="18" s="1"/>
  <c r="D82" i="18"/>
  <c r="D72" i="18"/>
  <c r="D109" i="17"/>
  <c r="AC109" i="17" s="1"/>
  <c r="D38" i="17"/>
  <c r="D77" i="17"/>
  <c r="D105" i="18"/>
  <c r="D94" i="18"/>
  <c r="AC94" i="18" s="1"/>
  <c r="D84" i="18"/>
  <c r="AC84" i="18" s="1"/>
  <c r="D73" i="18"/>
  <c r="E75" i="18" s="1"/>
  <c r="D108" i="18"/>
  <c r="D97" i="18"/>
  <c r="D86" i="18"/>
  <c r="S87" i="18" s="1"/>
  <c r="D76" i="18"/>
  <c r="D50" i="17"/>
  <c r="D92" i="17"/>
  <c r="D70" i="17"/>
  <c r="AA71" i="17" s="1"/>
  <c r="D64" i="17"/>
  <c r="AC64" i="17" s="1"/>
  <c r="D109" i="18"/>
  <c r="AC109" i="18" s="1"/>
  <c r="D98" i="18"/>
  <c r="D88" i="18"/>
  <c r="D77" i="18"/>
  <c r="D66" i="18"/>
  <c r="AC66" i="18" s="1"/>
  <c r="D104" i="17"/>
  <c r="V107" i="17" s="1"/>
  <c r="D93" i="17"/>
  <c r="T95" i="17" s="1"/>
  <c r="D82" i="17"/>
  <c r="D72" i="17"/>
  <c r="G75" i="17" s="1"/>
  <c r="D110" i="18"/>
  <c r="AC110" i="18" s="1"/>
  <c r="D100" i="18"/>
  <c r="D89" i="18"/>
  <c r="D78" i="18"/>
  <c r="AC78" i="18" s="1"/>
  <c r="D68" i="18"/>
  <c r="D38" i="18"/>
  <c r="D54" i="17"/>
  <c r="D46" i="17"/>
  <c r="D14" i="17"/>
  <c r="D14" i="18"/>
  <c r="D30" i="17"/>
  <c r="D66" i="17"/>
  <c r="D58" i="18"/>
  <c r="D46" i="18"/>
  <c r="D30" i="18"/>
  <c r="D102" i="17"/>
  <c r="W103" i="17" s="1"/>
  <c r="D98" i="17"/>
  <c r="D42" i="17"/>
  <c r="D18" i="17"/>
  <c r="D54" i="18"/>
  <c r="D65" i="18"/>
  <c r="D58" i="17"/>
  <c r="D22" i="18"/>
  <c r="D26" i="18"/>
  <c r="D88" i="17"/>
  <c r="J91" i="17" s="1"/>
  <c r="D81" i="17"/>
  <c r="AC81" i="17" s="1"/>
  <c r="D42" i="18"/>
  <c r="D71" i="17"/>
  <c r="Y75" i="17"/>
  <c r="O71" i="17"/>
  <c r="I71" i="17"/>
  <c r="D26" i="17"/>
  <c r="D22" i="17"/>
  <c r="D34" i="18"/>
  <c r="D50" i="18"/>
  <c r="R75" i="17"/>
  <c r="Y71" i="17"/>
  <c r="Q75" i="17"/>
  <c r="R71" i="17"/>
  <c r="AC80" i="18"/>
  <c r="S71" i="17"/>
  <c r="AC94" i="17"/>
  <c r="J75" i="17"/>
  <c r="AA75" i="17"/>
  <c r="W75" i="17"/>
  <c r="V75" i="17"/>
  <c r="AC73" i="17"/>
  <c r="Z75" i="17"/>
  <c r="K75" i="17"/>
  <c r="AC69" i="18"/>
  <c r="AC64" i="18"/>
  <c r="AB75" i="17"/>
  <c r="T75" i="17"/>
  <c r="L75" i="17"/>
  <c r="S75" i="17"/>
  <c r="AC101" i="17"/>
  <c r="AC85" i="18"/>
  <c r="AC106" i="18"/>
  <c r="AC90" i="17"/>
  <c r="X75" i="17"/>
  <c r="P75" i="17"/>
  <c r="H75" i="17"/>
  <c r="P71" i="17"/>
  <c r="H71" i="17"/>
  <c r="AC105" i="18"/>
  <c r="AC89" i="17"/>
  <c r="AC85" i="17"/>
  <c r="AC78" i="17"/>
  <c r="U79" i="17"/>
  <c r="AC74" i="17"/>
  <c r="U75" i="17"/>
  <c r="M75" i="17"/>
  <c r="E75" i="17"/>
  <c r="AC70" i="17"/>
  <c r="AC69" i="17"/>
  <c r="M71" i="17"/>
  <c r="AC68" i="17"/>
  <c r="AC101" i="18"/>
  <c r="F75" i="17"/>
  <c r="N75" i="17"/>
  <c r="J71" i="17"/>
  <c r="AC106" i="17"/>
  <c r="AC72" i="17"/>
  <c r="AC74" i="18"/>
  <c r="AC105" i="17"/>
  <c r="AC90" i="18"/>
  <c r="AG27" i="18"/>
  <c r="AG24" i="18"/>
  <c r="AG25" i="18" s="1"/>
  <c r="AC96" i="18"/>
  <c r="N103" i="18"/>
  <c r="J103" i="18"/>
  <c r="T103" i="18"/>
  <c r="AC110" i="17"/>
  <c r="AC96" i="17"/>
  <c r="AC80" i="17"/>
  <c r="AC100" i="17"/>
  <c r="AG27" i="17"/>
  <c r="AG24" i="17"/>
  <c r="AG25" i="17" s="1"/>
  <c r="AC84" i="17"/>
  <c r="M87" i="17"/>
  <c r="K87" i="17" l="1"/>
  <c r="R103" i="18"/>
  <c r="D103" i="18"/>
  <c r="H103" i="18"/>
  <c r="F103" i="18"/>
  <c r="Z107" i="18"/>
  <c r="G83" i="18"/>
  <c r="K71" i="17"/>
  <c r="Z71" i="17"/>
  <c r="Q71" i="17"/>
  <c r="V71" i="17"/>
  <c r="AC100" i="18"/>
  <c r="X103" i="18"/>
  <c r="L71" i="17"/>
  <c r="W71" i="17"/>
  <c r="U103" i="18"/>
  <c r="X71" i="17"/>
  <c r="AB71" i="17"/>
  <c r="Z103" i="17"/>
  <c r="V103" i="17"/>
  <c r="D103" i="17"/>
  <c r="T103" i="17"/>
  <c r="H103" i="17"/>
  <c r="AC102" i="17"/>
  <c r="L103" i="17"/>
  <c r="Q103" i="17"/>
  <c r="N103" i="17"/>
  <c r="G71" i="17"/>
  <c r="N71" i="17"/>
  <c r="S103" i="18"/>
  <c r="AA103" i="18"/>
  <c r="F71" i="17"/>
  <c r="S107" i="18"/>
  <c r="W107" i="18"/>
  <c r="AA107" i="18"/>
  <c r="T71" i="17"/>
  <c r="Q95" i="18"/>
  <c r="Y107" i="18"/>
  <c r="K103" i="17"/>
  <c r="E71" i="17"/>
  <c r="E107" i="18"/>
  <c r="F95" i="17"/>
  <c r="U71" i="17"/>
  <c r="U95" i="17"/>
  <c r="M95" i="17"/>
  <c r="T95" i="18"/>
  <c r="AB103" i="17"/>
  <c r="O103" i="17"/>
  <c r="AC73" i="18"/>
  <c r="E103" i="17"/>
  <c r="S103" i="17"/>
  <c r="X95" i="17"/>
  <c r="M103" i="17"/>
  <c r="AA103" i="17"/>
  <c r="AC93" i="17"/>
  <c r="N95" i="17"/>
  <c r="Y95" i="17"/>
  <c r="T79" i="17"/>
  <c r="U103" i="17"/>
  <c r="M95" i="18"/>
  <c r="H95" i="18"/>
  <c r="F103" i="17"/>
  <c r="J103" i="17"/>
  <c r="R95" i="18"/>
  <c r="O95" i="18"/>
  <c r="K83" i="18"/>
  <c r="I83" i="18"/>
  <c r="T83" i="18"/>
  <c r="U83" i="18"/>
  <c r="W83" i="18"/>
  <c r="E83" i="18"/>
  <c r="Q83" i="18"/>
  <c r="V83" i="18"/>
  <c r="Y83" i="18"/>
  <c r="M83" i="18"/>
  <c r="D107" i="18"/>
  <c r="K91" i="18"/>
  <c r="O103" i="18"/>
  <c r="F111" i="18"/>
  <c r="D75" i="18"/>
  <c r="Y95" i="18"/>
  <c r="M107" i="18"/>
  <c r="U107" i="18"/>
  <c r="P103" i="18"/>
  <c r="Y103" i="18"/>
  <c r="W103" i="18"/>
  <c r="G107" i="18"/>
  <c r="I107" i="18"/>
  <c r="N95" i="18"/>
  <c r="K107" i="18"/>
  <c r="Q107" i="18"/>
  <c r="X95" i="18"/>
  <c r="AA83" i="18"/>
  <c r="U95" i="18"/>
  <c r="L103" i="18"/>
  <c r="V103" i="18"/>
  <c r="L95" i="18"/>
  <c r="H107" i="18"/>
  <c r="F107" i="18"/>
  <c r="V95" i="18"/>
  <c r="I95" i="18"/>
  <c r="Z75" i="18"/>
  <c r="AB95" i="18"/>
  <c r="E95" i="18"/>
  <c r="AB103" i="18"/>
  <c r="Z103" i="18"/>
  <c r="W95" i="18"/>
  <c r="L107" i="18"/>
  <c r="J107" i="18"/>
  <c r="P95" i="18"/>
  <c r="E103" i="18"/>
  <c r="G95" i="18"/>
  <c r="P107" i="18"/>
  <c r="N107" i="18"/>
  <c r="S95" i="18"/>
  <c r="AA95" i="18"/>
  <c r="I103" i="18"/>
  <c r="G103" i="18"/>
  <c r="J95" i="18"/>
  <c r="T107" i="18"/>
  <c r="R107" i="18"/>
  <c r="AC102" i="18"/>
  <c r="AC92" i="18"/>
  <c r="D75" i="17"/>
  <c r="K95" i="18"/>
  <c r="M103" i="18"/>
  <c r="K103" i="18"/>
  <c r="AC104" i="18"/>
  <c r="X107" i="18"/>
  <c r="V107" i="18"/>
  <c r="F95" i="18"/>
  <c r="I75" i="17"/>
  <c r="Z95" i="18"/>
  <c r="Q103" i="18"/>
  <c r="O107" i="18"/>
  <c r="AB107" i="18"/>
  <c r="D83" i="18"/>
  <c r="R83" i="18"/>
  <c r="AB75" i="18"/>
  <c r="V71" i="18"/>
  <c r="L75" i="18"/>
  <c r="D95" i="18"/>
  <c r="N91" i="18"/>
  <c r="U71" i="18"/>
  <c r="Y75" i="18"/>
  <c r="O71" i="18"/>
  <c r="H75" i="18"/>
  <c r="AB71" i="18"/>
  <c r="AC72" i="18"/>
  <c r="M75" i="18"/>
  <c r="I75" i="18"/>
  <c r="R75" i="18"/>
  <c r="AC88" i="18"/>
  <c r="AC70" i="18"/>
  <c r="I71" i="18"/>
  <c r="T111" i="18"/>
  <c r="Y91" i="18"/>
  <c r="U75" i="18"/>
  <c r="N75" i="18"/>
  <c r="Q75" i="18"/>
  <c r="R111" i="18"/>
  <c r="F75" i="18"/>
  <c r="X75" i="18"/>
  <c r="M111" i="18"/>
  <c r="AC108" i="18"/>
  <c r="V75" i="18"/>
  <c r="O75" i="18"/>
  <c r="K75" i="18"/>
  <c r="L111" i="18"/>
  <c r="AA75" i="18"/>
  <c r="P75" i="18"/>
  <c r="P99" i="18"/>
  <c r="S75" i="18"/>
  <c r="J75" i="18"/>
  <c r="G75" i="18"/>
  <c r="W75" i="18"/>
  <c r="T75" i="18"/>
  <c r="Z111" i="17"/>
  <c r="M111" i="17"/>
  <c r="O75" i="17"/>
  <c r="W111" i="17"/>
  <c r="X111" i="17"/>
  <c r="S83" i="18"/>
  <c r="Z83" i="18"/>
  <c r="N83" i="18"/>
  <c r="H83" i="18"/>
  <c r="AB83" i="18"/>
  <c r="AC82" i="18"/>
  <c r="O83" i="18"/>
  <c r="Y111" i="17"/>
  <c r="S71" i="18"/>
  <c r="P83" i="18"/>
  <c r="X83" i="18"/>
  <c r="H111" i="17"/>
  <c r="J83" i="18"/>
  <c r="S111" i="17"/>
  <c r="I111" i="17"/>
  <c r="AA87" i="18"/>
  <c r="X99" i="18"/>
  <c r="U111" i="17"/>
  <c r="F111" i="17"/>
  <c r="V111" i="17"/>
  <c r="L83" i="18"/>
  <c r="E111" i="17"/>
  <c r="N111" i="17"/>
  <c r="U99" i="18"/>
  <c r="O111" i="17"/>
  <c r="P111" i="17"/>
  <c r="F99" i="18"/>
  <c r="AA111" i="17"/>
  <c r="V99" i="18"/>
  <c r="AC97" i="18"/>
  <c r="K111" i="17"/>
  <c r="Q111" i="17"/>
  <c r="G111" i="17"/>
  <c r="J111" i="17"/>
  <c r="AB111" i="17"/>
  <c r="K99" i="18"/>
  <c r="R111" i="17"/>
  <c r="L111" i="17"/>
  <c r="AA99" i="18"/>
  <c r="T111" i="17"/>
  <c r="AC108" i="17"/>
  <c r="S79" i="17"/>
  <c r="G87" i="18"/>
  <c r="L71" i="18"/>
  <c r="D111" i="17"/>
  <c r="F83" i="18"/>
  <c r="T71" i="18"/>
  <c r="K95" i="17"/>
  <c r="D71" i="18"/>
  <c r="Q79" i="18"/>
  <c r="AA79" i="17"/>
  <c r="U87" i="17"/>
  <c r="S87" i="17"/>
  <c r="L79" i="17"/>
  <c r="W79" i="17"/>
  <c r="O79" i="17"/>
  <c r="F79" i="17"/>
  <c r="P87" i="18"/>
  <c r="Q79" i="17"/>
  <c r="Y79" i="18"/>
  <c r="O87" i="17"/>
  <c r="AC77" i="17"/>
  <c r="T87" i="17"/>
  <c r="N79" i="17"/>
  <c r="AB79" i="17"/>
  <c r="Y79" i="17"/>
  <c r="G79" i="17"/>
  <c r="W87" i="17"/>
  <c r="D87" i="17"/>
  <c r="F87" i="17"/>
  <c r="AA87" i="17"/>
  <c r="V79" i="17"/>
  <c r="AC86" i="17"/>
  <c r="E87" i="18"/>
  <c r="R79" i="17"/>
  <c r="H87" i="18"/>
  <c r="Y87" i="17"/>
  <c r="H87" i="17"/>
  <c r="J87" i="17"/>
  <c r="S107" i="17"/>
  <c r="Z79" i="18"/>
  <c r="X87" i="18"/>
  <c r="I79" i="17"/>
  <c r="AA107" i="17"/>
  <c r="F87" i="18"/>
  <c r="AC86" i="18"/>
  <c r="U87" i="18"/>
  <c r="I87" i="18"/>
  <c r="J79" i="17"/>
  <c r="J87" i="18"/>
  <c r="D91" i="18"/>
  <c r="L87" i="17"/>
  <c r="G79" i="18"/>
  <c r="K87" i="18"/>
  <c r="Y87" i="18"/>
  <c r="AB87" i="18"/>
  <c r="Z79" i="17"/>
  <c r="D87" i="18"/>
  <c r="X99" i="17"/>
  <c r="D79" i="17"/>
  <c r="R87" i="17"/>
  <c r="AB87" i="17"/>
  <c r="V87" i="17"/>
  <c r="E107" i="17"/>
  <c r="W79" i="18"/>
  <c r="H79" i="17"/>
  <c r="R71" i="18"/>
  <c r="K111" i="18"/>
  <c r="Z87" i="17"/>
  <c r="L79" i="18"/>
  <c r="P79" i="17"/>
  <c r="M87" i="18"/>
  <c r="V87" i="18"/>
  <c r="W87" i="18"/>
  <c r="X67" i="18"/>
  <c r="Q87" i="17"/>
  <c r="X87" i="17"/>
  <c r="AC76" i="18"/>
  <c r="P107" i="17"/>
  <c r="U107" i="17"/>
  <c r="E87" i="17"/>
  <c r="N107" i="17"/>
  <c r="AB79" i="18"/>
  <c r="Z87" i="18"/>
  <c r="E79" i="17"/>
  <c r="X79" i="17"/>
  <c r="T87" i="18"/>
  <c r="N87" i="18"/>
  <c r="R87" i="18"/>
  <c r="O87" i="18"/>
  <c r="K79" i="17"/>
  <c r="Y83" i="17"/>
  <c r="N87" i="17"/>
  <c r="P87" i="17"/>
  <c r="I87" i="17"/>
  <c r="M79" i="17"/>
  <c r="L87" i="18"/>
  <c r="Q87" i="18"/>
  <c r="T107" i="17"/>
  <c r="Y107" i="17"/>
  <c r="Z67" i="17"/>
  <c r="W111" i="18"/>
  <c r="I99" i="18"/>
  <c r="J99" i="18"/>
  <c r="Z99" i="18"/>
  <c r="T99" i="18"/>
  <c r="F79" i="18"/>
  <c r="N79" i="18"/>
  <c r="K79" i="18"/>
  <c r="AA79" i="18"/>
  <c r="E79" i="18"/>
  <c r="N111" i="18"/>
  <c r="AC82" i="17"/>
  <c r="O107" i="17"/>
  <c r="K107" i="17"/>
  <c r="L107" i="17"/>
  <c r="AB107" i="17"/>
  <c r="Q107" i="17"/>
  <c r="J107" i="17"/>
  <c r="Z107" i="17"/>
  <c r="AB111" i="18"/>
  <c r="V111" i="18"/>
  <c r="E99" i="18"/>
  <c r="M99" i="18"/>
  <c r="R99" i="18"/>
  <c r="G99" i="18"/>
  <c r="W99" i="18"/>
  <c r="L99" i="18"/>
  <c r="AB99" i="18"/>
  <c r="S111" i="18"/>
  <c r="J79" i="18"/>
  <c r="S79" i="18"/>
  <c r="H79" i="18"/>
  <c r="X79" i="18"/>
  <c r="M79" i="18"/>
  <c r="I111" i="18"/>
  <c r="Z111" i="18"/>
  <c r="AC98" i="18"/>
  <c r="V95" i="17"/>
  <c r="Q95" i="17"/>
  <c r="AB91" i="18"/>
  <c r="AB95" i="17"/>
  <c r="P111" i="18"/>
  <c r="Z91" i="18"/>
  <c r="E111" i="18"/>
  <c r="U91" i="18"/>
  <c r="J71" i="18"/>
  <c r="R95" i="17"/>
  <c r="J111" i="18"/>
  <c r="AA71" i="18"/>
  <c r="T91" i="18"/>
  <c r="G91" i="18"/>
  <c r="Y71" i="18"/>
  <c r="P95" i="17"/>
  <c r="V91" i="18"/>
  <c r="H91" i="18"/>
  <c r="AA95" i="17"/>
  <c r="S91" i="18"/>
  <c r="I91" i="18"/>
  <c r="J91" i="18"/>
  <c r="AC89" i="18"/>
  <c r="L95" i="17"/>
  <c r="AC77" i="18"/>
  <c r="AA91" i="18"/>
  <c r="G95" i="17"/>
  <c r="M71" i="18"/>
  <c r="L91" i="18"/>
  <c r="M91" i="18"/>
  <c r="AC68" i="18"/>
  <c r="G71" i="18"/>
  <c r="W91" i="18"/>
  <c r="E95" i="17"/>
  <c r="Q71" i="18"/>
  <c r="AA111" i="18"/>
  <c r="X71" i="18"/>
  <c r="Z71" i="18"/>
  <c r="O91" i="18"/>
  <c r="Z95" i="17"/>
  <c r="U111" i="18"/>
  <c r="R67" i="17"/>
  <c r="O95" i="17"/>
  <c r="D95" i="17"/>
  <c r="Y67" i="17"/>
  <c r="N71" i="18"/>
  <c r="W71" i="18"/>
  <c r="F91" i="18"/>
  <c r="G107" i="17"/>
  <c r="D107" i="17"/>
  <c r="I107" i="17"/>
  <c r="R107" i="17"/>
  <c r="O99" i="18"/>
  <c r="D99" i="18"/>
  <c r="X111" i="18"/>
  <c r="P79" i="18"/>
  <c r="U79" i="18"/>
  <c r="D111" i="18"/>
  <c r="AC104" i="17"/>
  <c r="W107" i="17"/>
  <c r="H107" i="17"/>
  <c r="X107" i="17"/>
  <c r="M107" i="17"/>
  <c r="F107" i="17"/>
  <c r="L67" i="17"/>
  <c r="AA67" i="17"/>
  <c r="Q111" i="18"/>
  <c r="G111" i="18"/>
  <c r="Q99" i="18"/>
  <c r="Y99" i="18"/>
  <c r="N99" i="18"/>
  <c r="S99" i="18"/>
  <c r="H99" i="18"/>
  <c r="H111" i="18"/>
  <c r="V79" i="18"/>
  <c r="R79" i="18"/>
  <c r="O79" i="18"/>
  <c r="D79" i="18"/>
  <c r="T79" i="18"/>
  <c r="I79" i="18"/>
  <c r="Y111" i="18"/>
  <c r="O111" i="18"/>
  <c r="R91" i="18"/>
  <c r="J95" i="17"/>
  <c r="AC92" i="17"/>
  <c r="E71" i="18"/>
  <c r="H95" i="17"/>
  <c r="I95" i="17"/>
  <c r="W95" i="17"/>
  <c r="E91" i="18"/>
  <c r="F71" i="18"/>
  <c r="S95" i="17"/>
  <c r="P71" i="18"/>
  <c r="H71" i="18"/>
  <c r="Q91" i="18"/>
  <c r="P91" i="18"/>
  <c r="K71" i="18"/>
  <c r="X91" i="18"/>
  <c r="P103" i="17"/>
  <c r="X103" i="17"/>
  <c r="I103" i="17"/>
  <c r="Y103" i="17"/>
  <c r="R103" i="17"/>
  <c r="G103" i="17"/>
  <c r="O83" i="17"/>
  <c r="J83" i="17"/>
  <c r="D83" i="17"/>
  <c r="M67" i="17"/>
  <c r="W67" i="17"/>
  <c r="U67" i="17"/>
  <c r="Z83" i="17"/>
  <c r="T83" i="17"/>
  <c r="AC66" i="17"/>
  <c r="V91" i="17"/>
  <c r="E67" i="17"/>
  <c r="E83" i="17"/>
  <c r="M83" i="17"/>
  <c r="N83" i="17"/>
  <c r="S83" i="17"/>
  <c r="H83" i="17"/>
  <c r="X83" i="17"/>
  <c r="J67" i="17"/>
  <c r="K67" i="17"/>
  <c r="D67" i="17"/>
  <c r="P67" i="17"/>
  <c r="S67" i="17"/>
  <c r="X67" i="17"/>
  <c r="U83" i="17"/>
  <c r="Q83" i="17"/>
  <c r="R83" i="17"/>
  <c r="G83" i="17"/>
  <c r="W83" i="17"/>
  <c r="L83" i="17"/>
  <c r="AB83" i="17"/>
  <c r="Q67" i="17"/>
  <c r="V67" i="17"/>
  <c r="H67" i="17"/>
  <c r="I67" i="17"/>
  <c r="N67" i="17"/>
  <c r="I83" i="17"/>
  <c r="F83" i="17"/>
  <c r="V83" i="17"/>
  <c r="K83" i="17"/>
  <c r="AA83" i="17"/>
  <c r="P83" i="17"/>
  <c r="O67" i="17"/>
  <c r="T67" i="17"/>
  <c r="F67" i="17"/>
  <c r="AB67" i="17"/>
  <c r="G67" i="17"/>
  <c r="Q91" i="17"/>
  <c r="U91" i="17"/>
  <c r="O91" i="17"/>
  <c r="AB99" i="17"/>
  <c r="N91" i="17"/>
  <c r="M91" i="17"/>
  <c r="H91" i="17"/>
  <c r="Y91" i="17"/>
  <c r="AA91" i="17"/>
  <c r="I91" i="17"/>
  <c r="K91" i="17"/>
  <c r="Z91" i="17"/>
  <c r="P91" i="17"/>
  <c r="AB91" i="17"/>
  <c r="E91" i="17"/>
  <c r="T91" i="17"/>
  <c r="F91" i="17"/>
  <c r="AC88" i="17"/>
  <c r="X91" i="17"/>
  <c r="L91" i="17"/>
  <c r="S91" i="17"/>
  <c r="E99" i="17"/>
  <c r="G99" i="17"/>
  <c r="E67" i="18"/>
  <c r="W67" i="18"/>
  <c r="M99" i="17"/>
  <c r="W99" i="17"/>
  <c r="V67" i="18"/>
  <c r="O67" i="18"/>
  <c r="K67" i="18"/>
  <c r="R99" i="17"/>
  <c r="L99" i="17"/>
  <c r="AC65" i="18"/>
  <c r="U99" i="17"/>
  <c r="F99" i="17"/>
  <c r="V99" i="17"/>
  <c r="K99" i="17"/>
  <c r="AA99" i="17"/>
  <c r="P99" i="17"/>
  <c r="AC98" i="17"/>
  <c r="H67" i="18"/>
  <c r="S67" i="18"/>
  <c r="I99" i="17"/>
  <c r="J99" i="17"/>
  <c r="Z99" i="17"/>
  <c r="O99" i="17"/>
  <c r="D99" i="17"/>
  <c r="T99" i="17"/>
  <c r="F67" i="18"/>
  <c r="G91" i="17"/>
  <c r="R91" i="17"/>
  <c r="W91" i="17"/>
  <c r="J67" i="18"/>
  <c r="T67" i="18"/>
  <c r="U67" i="18"/>
  <c r="N67" i="18"/>
  <c r="R67" i="18"/>
  <c r="L67" i="18"/>
  <c r="G67" i="18"/>
  <c r="AA67" i="18"/>
  <c r="D67" i="18"/>
  <c r="AB67" i="18"/>
  <c r="Q99" i="17"/>
  <c r="Y99" i="17"/>
  <c r="N99" i="17"/>
  <c r="S99" i="17"/>
  <c r="H99" i="17"/>
  <c r="Z67" i="18"/>
  <c r="M67" i="18"/>
  <c r="I67" i="18"/>
  <c r="Q67" i="18"/>
  <c r="Y67" i="18"/>
  <c r="P67" i="18"/>
  <c r="D91" i="17"/>
  <c r="AG31" i="18"/>
  <c r="AG28" i="18"/>
  <c r="AG29" i="18" s="1"/>
  <c r="AG28" i="17"/>
  <c r="AG29" i="17" s="1"/>
  <c r="AG31" i="17"/>
  <c r="AC71" i="17" l="1"/>
  <c r="X15" i="17" s="1"/>
  <c r="AC75" i="17"/>
  <c r="P21" i="17" s="1"/>
  <c r="AC103" i="18"/>
  <c r="AC95" i="18"/>
  <c r="AC107" i="18"/>
  <c r="Z53" i="18" s="1"/>
  <c r="AC75" i="18"/>
  <c r="AA21" i="18" s="1"/>
  <c r="AC83" i="18"/>
  <c r="AB29" i="18" s="1"/>
  <c r="AC111" i="17"/>
  <c r="E56" i="17" s="1"/>
  <c r="AC79" i="17"/>
  <c r="P25" i="17" s="1"/>
  <c r="AC71" i="18"/>
  <c r="T17" i="18" s="1"/>
  <c r="AC99" i="18"/>
  <c r="AA44" i="18" s="1"/>
  <c r="AC87" i="17"/>
  <c r="R32" i="17" s="1"/>
  <c r="AC87" i="18"/>
  <c r="AB33" i="18" s="1"/>
  <c r="AC79" i="18"/>
  <c r="AB25" i="18" s="1"/>
  <c r="AC111" i="18"/>
  <c r="Z57" i="18" s="1"/>
  <c r="AC107" i="17"/>
  <c r="M53" i="17" s="1"/>
  <c r="AC91" i="18"/>
  <c r="T37" i="18" s="1"/>
  <c r="AC95" i="17"/>
  <c r="V41" i="17" s="1"/>
  <c r="AC103" i="17"/>
  <c r="Q48" i="17" s="1"/>
  <c r="L19" i="17"/>
  <c r="AC67" i="17"/>
  <c r="O13" i="17" s="1"/>
  <c r="AC83" i="17"/>
  <c r="U29" i="17" s="1"/>
  <c r="AB21" i="17"/>
  <c r="AC91" i="17"/>
  <c r="R37" i="17" s="1"/>
  <c r="AC67" i="18"/>
  <c r="P13" i="18" s="1"/>
  <c r="AC99" i="17"/>
  <c r="Y45" i="17" s="1"/>
  <c r="L20" i="17"/>
  <c r="Y21" i="17"/>
  <c r="R19" i="17"/>
  <c r="R21" i="17"/>
  <c r="K21" i="17"/>
  <c r="T20" i="17"/>
  <c r="E21" i="17"/>
  <c r="Z19" i="17"/>
  <c r="S19" i="17"/>
  <c r="AA21" i="17"/>
  <c r="Y20" i="17"/>
  <c r="Q19" i="17"/>
  <c r="J20" i="17"/>
  <c r="K19" i="17"/>
  <c r="AA20" i="17"/>
  <c r="T19" i="17"/>
  <c r="T21" i="17"/>
  <c r="J19" i="17"/>
  <c r="R20" i="17"/>
  <c r="Z21" i="17"/>
  <c r="K20" i="17"/>
  <c r="S21" i="17"/>
  <c r="AB19" i="17"/>
  <c r="L21" i="17"/>
  <c r="I19" i="17"/>
  <c r="I21" i="17"/>
  <c r="M19" i="17"/>
  <c r="V19" i="17"/>
  <c r="N20" i="17"/>
  <c r="F21" i="17"/>
  <c r="V21" i="17"/>
  <c r="O19" i="17"/>
  <c r="G20" i="17"/>
  <c r="W20" i="17"/>
  <c r="O21" i="17"/>
  <c r="H19" i="17"/>
  <c r="X19" i="17"/>
  <c r="X21" i="17"/>
  <c r="U19" i="17"/>
  <c r="I20" i="17"/>
  <c r="E20" i="17"/>
  <c r="M21" i="17"/>
  <c r="Q20" i="17"/>
  <c r="N19" i="17"/>
  <c r="F20" i="17"/>
  <c r="V20" i="17"/>
  <c r="N21" i="17"/>
  <c r="O20" i="17"/>
  <c r="G21" i="17"/>
  <c r="W21" i="17"/>
  <c r="P19" i="17"/>
  <c r="H20" i="17"/>
  <c r="X20" i="17"/>
  <c r="P57" i="18"/>
  <c r="S56" i="18"/>
  <c r="L55" i="18"/>
  <c r="G55" i="18"/>
  <c r="F56" i="18"/>
  <c r="G16" i="17"/>
  <c r="AA56" i="18"/>
  <c r="L56" i="18"/>
  <c r="N56" i="18"/>
  <c r="E16" i="17"/>
  <c r="L17" i="17"/>
  <c r="U17" i="17"/>
  <c r="Z17" i="17"/>
  <c r="S17" i="17"/>
  <c r="J15" i="17"/>
  <c r="N16" i="17"/>
  <c r="V55" i="18"/>
  <c r="T17" i="17"/>
  <c r="AB16" i="17"/>
  <c r="L16" i="17"/>
  <c r="T15" i="17"/>
  <c r="AA17" i="17"/>
  <c r="K17" i="17"/>
  <c r="S16" i="17"/>
  <c r="AA15" i="17"/>
  <c r="K15" i="17"/>
  <c r="R17" i="17"/>
  <c r="Z16" i="17"/>
  <c r="J16" i="17"/>
  <c r="R15" i="17"/>
  <c r="Y17" i="17"/>
  <c r="E15" i="17"/>
  <c r="E17" i="17"/>
  <c r="Q17" i="17"/>
  <c r="Q16" i="17"/>
  <c r="P17" i="17"/>
  <c r="X16" i="17"/>
  <c r="H16" i="17"/>
  <c r="P15" i="17"/>
  <c r="W17" i="17"/>
  <c r="G17" i="17"/>
  <c r="O16" i="17"/>
  <c r="W15" i="17"/>
  <c r="G15" i="17"/>
  <c r="N17" i="17"/>
  <c r="V16" i="17"/>
  <c r="F16" i="17"/>
  <c r="N15" i="17"/>
  <c r="I17" i="17"/>
  <c r="M17" i="17"/>
  <c r="Y16" i="17"/>
  <c r="U16" i="17"/>
  <c r="I15" i="17"/>
  <c r="AB17" i="17"/>
  <c r="T16" i="17"/>
  <c r="L15" i="17"/>
  <c r="AA16" i="17"/>
  <c r="S15" i="17"/>
  <c r="J17" i="17"/>
  <c r="Z15" i="17"/>
  <c r="M16" i="17"/>
  <c r="I16" i="17"/>
  <c r="X17" i="17"/>
  <c r="P16" i="17"/>
  <c r="H15" i="17"/>
  <c r="W16" i="17"/>
  <c r="O15" i="17"/>
  <c r="F17" i="17"/>
  <c r="V15" i="17"/>
  <c r="U15" i="17"/>
  <c r="Q15" i="17"/>
  <c r="Y15" i="17"/>
  <c r="R16" i="17"/>
  <c r="K16" i="17"/>
  <c r="AB15" i="17"/>
  <c r="M15" i="17"/>
  <c r="F15" i="17"/>
  <c r="V17" i="17"/>
  <c r="O17" i="17"/>
  <c r="H17" i="17"/>
  <c r="W55" i="18"/>
  <c r="L57" i="18"/>
  <c r="AB57" i="18"/>
  <c r="Q55" i="18"/>
  <c r="I56" i="18"/>
  <c r="Y56" i="18"/>
  <c r="J57" i="18"/>
  <c r="E25" i="17"/>
  <c r="AG35" i="18"/>
  <c r="AG32" i="18"/>
  <c r="AG33" i="18" s="1"/>
  <c r="V52" i="18"/>
  <c r="R52" i="18"/>
  <c r="J52" i="18"/>
  <c r="F52" i="18"/>
  <c r="I53" i="18"/>
  <c r="E53" i="18"/>
  <c r="E52" i="18"/>
  <c r="L53" i="18"/>
  <c r="L52" i="18"/>
  <c r="H52" i="18"/>
  <c r="G52" i="18"/>
  <c r="S51" i="18"/>
  <c r="K51" i="18"/>
  <c r="R51" i="18"/>
  <c r="J51" i="18"/>
  <c r="O53" i="18"/>
  <c r="U51" i="18"/>
  <c r="I51" i="18"/>
  <c r="Y51" i="18"/>
  <c r="AA41" i="18"/>
  <c r="W41" i="18"/>
  <c r="S41" i="18"/>
  <c r="O41" i="18"/>
  <c r="Z41" i="18"/>
  <c r="V41" i="18"/>
  <c r="R41" i="18"/>
  <c r="N41" i="18"/>
  <c r="J41" i="18"/>
  <c r="F41" i="18"/>
  <c r="Y41" i="18"/>
  <c r="U41" i="18"/>
  <c r="Q41" i="18"/>
  <c r="M41" i="18"/>
  <c r="X41" i="18"/>
  <c r="K41" i="18"/>
  <c r="E41" i="18"/>
  <c r="AB40" i="18"/>
  <c r="X40" i="18"/>
  <c r="T40" i="18"/>
  <c r="P40" i="18"/>
  <c r="L40" i="18"/>
  <c r="H40" i="18"/>
  <c r="AB39" i="18"/>
  <c r="X39" i="18"/>
  <c r="T39" i="18"/>
  <c r="P39" i="18"/>
  <c r="L39" i="18"/>
  <c r="H39" i="18"/>
  <c r="T41" i="18"/>
  <c r="I41" i="18"/>
  <c r="AA40" i="18"/>
  <c r="W40" i="18"/>
  <c r="S40" i="18"/>
  <c r="O40" i="18"/>
  <c r="K40" i="18"/>
  <c r="G40" i="18"/>
  <c r="AA39" i="18"/>
  <c r="W39" i="18"/>
  <c r="S39" i="18"/>
  <c r="O39" i="18"/>
  <c r="K39" i="18"/>
  <c r="G39" i="18"/>
  <c r="P41" i="18"/>
  <c r="H41" i="18"/>
  <c r="Z40" i="18"/>
  <c r="V40" i="18"/>
  <c r="R40" i="18"/>
  <c r="N40" i="18"/>
  <c r="J40" i="18"/>
  <c r="F40" i="18"/>
  <c r="Z39" i="18"/>
  <c r="V39" i="18"/>
  <c r="R39" i="18"/>
  <c r="N39" i="18"/>
  <c r="J39" i="18"/>
  <c r="F39" i="18"/>
  <c r="G41" i="18"/>
  <c r="U40" i="18"/>
  <c r="E40" i="18"/>
  <c r="U39" i="18"/>
  <c r="E39" i="18"/>
  <c r="L41" i="18"/>
  <c r="I40" i="18"/>
  <c r="Q40" i="18"/>
  <c r="Q39" i="18"/>
  <c r="Y40" i="18"/>
  <c r="I39" i="18"/>
  <c r="AB41" i="18"/>
  <c r="M40" i="18"/>
  <c r="M39" i="18"/>
  <c r="Y39" i="18"/>
  <c r="Y49" i="18"/>
  <c r="U49" i="18"/>
  <c r="Q49" i="18"/>
  <c r="M49" i="18"/>
  <c r="I49" i="18"/>
  <c r="E49" i="18"/>
  <c r="Y48" i="18"/>
  <c r="U48" i="18"/>
  <c r="Q48" i="18"/>
  <c r="M48" i="18"/>
  <c r="I48" i="18"/>
  <c r="E48" i="18"/>
  <c r="Y47" i="18"/>
  <c r="U47" i="18"/>
  <c r="Q47" i="18"/>
  <c r="M47" i="18"/>
  <c r="I47" i="18"/>
  <c r="E47" i="18"/>
  <c r="X49" i="18"/>
  <c r="S49" i="18"/>
  <c r="N49" i="18"/>
  <c r="H49" i="18"/>
  <c r="Z48" i="18"/>
  <c r="T48" i="18"/>
  <c r="O48" i="18"/>
  <c r="J48" i="18"/>
  <c r="AA47" i="18"/>
  <c r="V47" i="18"/>
  <c r="P47" i="18"/>
  <c r="K47" i="18"/>
  <c r="F47" i="18"/>
  <c r="AB49" i="18"/>
  <c r="W49" i="18"/>
  <c r="R49" i="18"/>
  <c r="L49" i="18"/>
  <c r="G49" i="18"/>
  <c r="X48" i="18"/>
  <c r="S48" i="18"/>
  <c r="N48" i="18"/>
  <c r="H48" i="18"/>
  <c r="Z47" i="18"/>
  <c r="T47" i="18"/>
  <c r="O47" i="18"/>
  <c r="J47" i="18"/>
  <c r="AA49" i="18"/>
  <c r="V49" i="18"/>
  <c r="P49" i="18"/>
  <c r="K49" i="18"/>
  <c r="F49" i="18"/>
  <c r="AB48" i="18"/>
  <c r="W48" i="18"/>
  <c r="R48" i="18"/>
  <c r="L48" i="18"/>
  <c r="G48" i="18"/>
  <c r="X47" i="18"/>
  <c r="S47" i="18"/>
  <c r="N47" i="18"/>
  <c r="H47" i="18"/>
  <c r="J49" i="18"/>
  <c r="P48" i="18"/>
  <c r="AB47" i="18"/>
  <c r="G47" i="18"/>
  <c r="Z49" i="18"/>
  <c r="K48" i="18"/>
  <c r="W47" i="18"/>
  <c r="T49" i="18"/>
  <c r="AA48" i="18"/>
  <c r="F48" i="18"/>
  <c r="R47" i="18"/>
  <c r="L47" i="18"/>
  <c r="V48" i="18"/>
  <c r="O49" i="18"/>
  <c r="U53" i="17"/>
  <c r="AB52" i="17"/>
  <c r="F53" i="17"/>
  <c r="T53" i="17"/>
  <c r="AB53" i="17"/>
  <c r="K57" i="17"/>
  <c r="W56" i="17"/>
  <c r="S55" i="17"/>
  <c r="L55" i="17"/>
  <c r="AG35" i="17"/>
  <c r="AG32" i="17"/>
  <c r="AG33" i="17" s="1"/>
  <c r="L25" i="17" l="1"/>
  <c r="E51" i="18"/>
  <c r="T52" i="18"/>
  <c r="Z52" i="18"/>
  <c r="Q51" i="18"/>
  <c r="X52" i="18"/>
  <c r="F53" i="18"/>
  <c r="W51" i="18"/>
  <c r="AB52" i="18"/>
  <c r="O52" i="18"/>
  <c r="H53" i="18"/>
  <c r="AA55" i="17"/>
  <c r="S57" i="17"/>
  <c r="Y56" i="17"/>
  <c r="N51" i="18"/>
  <c r="W52" i="18"/>
  <c r="I52" i="18"/>
  <c r="I54" i="18" s="1"/>
  <c r="Q56" i="17"/>
  <c r="U57" i="17"/>
  <c r="AA53" i="18"/>
  <c r="G53" i="18"/>
  <c r="Q52" i="18"/>
  <c r="K53" i="18"/>
  <c r="W53" i="18"/>
  <c r="U52" i="18"/>
  <c r="U54" i="18" s="1"/>
  <c r="O24" i="17"/>
  <c r="I56" i="17"/>
  <c r="P55" i="17"/>
  <c r="H51" i="18"/>
  <c r="L51" i="18"/>
  <c r="L54" i="18" s="1"/>
  <c r="Y52" i="18"/>
  <c r="W23" i="17"/>
  <c r="W21" i="18"/>
  <c r="O29" i="18"/>
  <c r="N28" i="18"/>
  <c r="O20" i="18"/>
  <c r="M51" i="18"/>
  <c r="O51" i="18"/>
  <c r="AA51" i="18"/>
  <c r="P52" i="18"/>
  <c r="M52" i="18"/>
  <c r="N52" i="18"/>
  <c r="E20" i="18"/>
  <c r="K52" i="18"/>
  <c r="Z51" i="18"/>
  <c r="P51" i="18"/>
  <c r="P53" i="18"/>
  <c r="M53" i="18"/>
  <c r="N53" i="18"/>
  <c r="V51" i="18"/>
  <c r="S52" i="18"/>
  <c r="T51" i="18"/>
  <c r="T53" i="18"/>
  <c r="Q53" i="18"/>
  <c r="R53" i="18"/>
  <c r="R54" i="18" s="1"/>
  <c r="T19" i="18"/>
  <c r="J53" i="18"/>
  <c r="AA52" i="18"/>
  <c r="S53" i="18"/>
  <c r="X51" i="18"/>
  <c r="X53" i="18"/>
  <c r="U53" i="18"/>
  <c r="V53" i="18"/>
  <c r="Z21" i="18"/>
  <c r="G51" i="18"/>
  <c r="F51" i="18"/>
  <c r="AB51" i="18"/>
  <c r="AB53" i="18"/>
  <c r="Y53" i="18"/>
  <c r="Y54" i="18" s="1"/>
  <c r="R19" i="18"/>
  <c r="W24" i="17"/>
  <c r="H55" i="17"/>
  <c r="J56" i="17"/>
  <c r="H56" i="17"/>
  <c r="V56" i="17"/>
  <c r="X56" i="17"/>
  <c r="F55" i="17"/>
  <c r="L57" i="17"/>
  <c r="V57" i="17"/>
  <c r="T57" i="17"/>
  <c r="AA57" i="17"/>
  <c r="R56" i="17"/>
  <c r="AB57" i="17"/>
  <c r="Q23" i="17"/>
  <c r="K55" i="17"/>
  <c r="U55" i="17"/>
  <c r="W25" i="17"/>
  <c r="E21" i="18"/>
  <c r="M21" i="18"/>
  <c r="Q19" i="18"/>
  <c r="P19" i="18"/>
  <c r="H20" i="18"/>
  <c r="AB20" i="18"/>
  <c r="E19" i="18"/>
  <c r="AA19" i="18"/>
  <c r="K19" i="18"/>
  <c r="R20" i="18"/>
  <c r="Y21" i="18"/>
  <c r="S19" i="18"/>
  <c r="Z27" i="18"/>
  <c r="W19" i="18"/>
  <c r="N19" i="18"/>
  <c r="T20" i="18"/>
  <c r="L20" i="18"/>
  <c r="L21" i="18"/>
  <c r="N20" i="18"/>
  <c r="G19" i="18"/>
  <c r="W53" i="17"/>
  <c r="O19" i="18"/>
  <c r="M20" i="18"/>
  <c r="M19" i="18"/>
  <c r="U20" i="18"/>
  <c r="W20" i="18"/>
  <c r="K21" i="18"/>
  <c r="I21" i="18"/>
  <c r="Y20" i="18"/>
  <c r="Y19" i="18"/>
  <c r="K20" i="18"/>
  <c r="S20" i="18"/>
  <c r="J20" i="18"/>
  <c r="U21" i="18"/>
  <c r="I20" i="18"/>
  <c r="Q21" i="18"/>
  <c r="R21" i="18"/>
  <c r="F20" i="18"/>
  <c r="G20" i="18"/>
  <c r="H21" i="18"/>
  <c r="G21" i="18"/>
  <c r="Z20" i="18"/>
  <c r="AB25" i="17"/>
  <c r="J25" i="17"/>
  <c r="Z23" i="17"/>
  <c r="J23" i="17"/>
  <c r="H23" i="17"/>
  <c r="G24" i="17"/>
  <c r="J27" i="18"/>
  <c r="W28" i="18"/>
  <c r="V29" i="18"/>
  <c r="L29" i="18"/>
  <c r="T28" i="18"/>
  <c r="AB27" i="18"/>
  <c r="Z29" i="18"/>
  <c r="J29" i="18"/>
  <c r="R28" i="18"/>
  <c r="V19" i="18"/>
  <c r="Q27" i="18"/>
  <c r="M28" i="18"/>
  <c r="J21" i="18"/>
  <c r="AB19" i="18"/>
  <c r="X27" i="18"/>
  <c r="W19" i="17"/>
  <c r="W22" i="17" s="1"/>
  <c r="H21" i="17"/>
  <c r="H22" i="17" s="1"/>
  <c r="F19" i="17"/>
  <c r="F22" i="17" s="1"/>
  <c r="Q20" i="18"/>
  <c r="M20" i="17"/>
  <c r="M22" i="17" s="1"/>
  <c r="X20" i="18"/>
  <c r="S20" i="17"/>
  <c r="S22" i="17" s="1"/>
  <c r="H27" i="18"/>
  <c r="G19" i="17"/>
  <c r="P20" i="17"/>
  <c r="U20" i="17"/>
  <c r="Y19" i="17"/>
  <c r="Y22" i="17" s="1"/>
  <c r="AB20" i="17"/>
  <c r="AB22" i="17" s="1"/>
  <c r="U21" i="17"/>
  <c r="F29" i="18"/>
  <c r="L27" i="18"/>
  <c r="U27" i="18"/>
  <c r="V27" i="18"/>
  <c r="S29" i="18"/>
  <c r="I28" i="18"/>
  <c r="F27" i="18"/>
  <c r="AA28" i="18"/>
  <c r="X29" i="18"/>
  <c r="E28" i="18"/>
  <c r="K28" i="18"/>
  <c r="H29" i="18"/>
  <c r="M27" i="18"/>
  <c r="P21" i="18"/>
  <c r="S27" i="18"/>
  <c r="P28" i="18"/>
  <c r="Y29" i="18"/>
  <c r="N21" i="18"/>
  <c r="Y27" i="18"/>
  <c r="Z28" i="18"/>
  <c r="O28" i="18"/>
  <c r="M29" i="18"/>
  <c r="J19" i="18"/>
  <c r="I19" i="18"/>
  <c r="R25" i="17"/>
  <c r="U23" i="17"/>
  <c r="Z20" i="17"/>
  <c r="Z22" i="17" s="1"/>
  <c r="AA19" i="17"/>
  <c r="AA22" i="17" s="1"/>
  <c r="T27" i="18"/>
  <c r="G28" i="18"/>
  <c r="AA20" i="18"/>
  <c r="X21" i="18"/>
  <c r="O27" i="18"/>
  <c r="AB21" i="18"/>
  <c r="P20" i="18"/>
  <c r="F21" i="18"/>
  <c r="AB55" i="17"/>
  <c r="J57" i="17"/>
  <c r="O55" i="17"/>
  <c r="O57" i="17"/>
  <c r="P57" i="17"/>
  <c r="M56" i="17"/>
  <c r="X55" i="17"/>
  <c r="Z56" i="17"/>
  <c r="W55" i="17"/>
  <c r="W57" i="17"/>
  <c r="X57" i="17"/>
  <c r="U56" i="17"/>
  <c r="J55" i="17"/>
  <c r="N55" i="17"/>
  <c r="E55" i="17"/>
  <c r="K56" i="17"/>
  <c r="K58" i="17" s="1"/>
  <c r="I57" i="17"/>
  <c r="Z57" i="17"/>
  <c r="N57" i="17"/>
  <c r="O56" i="17"/>
  <c r="P56" i="17"/>
  <c r="M55" i="17"/>
  <c r="M57" i="17"/>
  <c r="F56" i="17"/>
  <c r="G56" i="17"/>
  <c r="E57" i="17"/>
  <c r="N56" i="17"/>
  <c r="L56" i="17"/>
  <c r="I55" i="17"/>
  <c r="I58" i="17" s="1"/>
  <c r="V55" i="17"/>
  <c r="R55" i="17"/>
  <c r="S56" i="17"/>
  <c r="T56" i="17"/>
  <c r="Q55" i="17"/>
  <c r="Q57" i="17"/>
  <c r="F57" i="17"/>
  <c r="R57" i="17"/>
  <c r="AA56" i="17"/>
  <c r="AA58" i="17" s="1"/>
  <c r="AB56" i="17"/>
  <c r="Y55" i="17"/>
  <c r="Y57" i="17"/>
  <c r="T55" i="17"/>
  <c r="Z55" i="17"/>
  <c r="G55" i="17"/>
  <c r="G57" i="17"/>
  <c r="H57" i="17"/>
  <c r="R44" i="18"/>
  <c r="S43" i="18"/>
  <c r="K29" i="18"/>
  <c r="I27" i="18"/>
  <c r="U19" i="18"/>
  <c r="S21" i="18"/>
  <c r="X19" i="18"/>
  <c r="V21" i="18"/>
  <c r="Q21" i="17"/>
  <c r="E19" i="17"/>
  <c r="E22" i="17" s="1"/>
  <c r="O33" i="17"/>
  <c r="AB33" i="17"/>
  <c r="Y32" i="17"/>
  <c r="Q16" i="18"/>
  <c r="L17" i="18"/>
  <c r="N31" i="17"/>
  <c r="P23" i="17"/>
  <c r="Y23" i="17"/>
  <c r="Z25" i="17"/>
  <c r="X23" i="17"/>
  <c r="Y24" i="17"/>
  <c r="O15" i="18"/>
  <c r="K25" i="17"/>
  <c r="G15" i="18"/>
  <c r="Z17" i="18"/>
  <c r="Q17" i="18"/>
  <c r="W33" i="17"/>
  <c r="G25" i="17"/>
  <c r="E23" i="17"/>
  <c r="R24" i="17"/>
  <c r="O25" i="17"/>
  <c r="E24" i="17"/>
  <c r="Z15" i="18"/>
  <c r="M25" i="17"/>
  <c r="P17" i="18"/>
  <c r="Z32" i="17"/>
  <c r="G23" i="17"/>
  <c r="T24" i="17"/>
  <c r="M23" i="17"/>
  <c r="O23" i="17"/>
  <c r="T15" i="18"/>
  <c r="M15" i="18"/>
  <c r="T16" i="18"/>
  <c r="N25" i="17"/>
  <c r="AB23" i="17"/>
  <c r="I25" i="17"/>
  <c r="V25" i="17"/>
  <c r="Y17" i="18"/>
  <c r="AB15" i="18"/>
  <c r="J15" i="18"/>
  <c r="AA17" i="18"/>
  <c r="V24" i="17"/>
  <c r="L23" i="17"/>
  <c r="I23" i="17"/>
  <c r="F25" i="17"/>
  <c r="Y16" i="18"/>
  <c r="L15" i="18"/>
  <c r="F24" i="17"/>
  <c r="S25" i="17"/>
  <c r="U24" i="17"/>
  <c r="N24" i="17"/>
  <c r="I15" i="18"/>
  <c r="M17" i="18"/>
  <c r="T23" i="17"/>
  <c r="N23" i="17"/>
  <c r="AA24" i="17"/>
  <c r="X25" i="17"/>
  <c r="V23" i="17"/>
  <c r="O17" i="18"/>
  <c r="M16" i="18"/>
  <c r="J24" i="17"/>
  <c r="X24" i="17"/>
  <c r="M24" i="17"/>
  <c r="K24" i="17"/>
  <c r="H25" i="17"/>
  <c r="F23" i="17"/>
  <c r="W16" i="18"/>
  <c r="W17" i="18"/>
  <c r="T21" i="18"/>
  <c r="L16" i="18"/>
  <c r="S16" i="18"/>
  <c r="H24" i="17"/>
  <c r="Y25" i="17"/>
  <c r="S23" i="17"/>
  <c r="P24" i="17"/>
  <c r="Q25" i="17"/>
  <c r="G16" i="18"/>
  <c r="AB24" i="17"/>
  <c r="W15" i="18"/>
  <c r="Z19" i="18"/>
  <c r="O21" i="18"/>
  <c r="J21" i="17"/>
  <c r="J22" i="17" s="1"/>
  <c r="K15" i="18"/>
  <c r="F17" i="18"/>
  <c r="V15" i="18"/>
  <c r="R17" i="18"/>
  <c r="E16" i="18"/>
  <c r="L28" i="18"/>
  <c r="Z16" i="18"/>
  <c r="I24" i="17"/>
  <c r="F15" i="18"/>
  <c r="AA29" i="18"/>
  <c r="AB17" i="18"/>
  <c r="J16" i="18"/>
  <c r="S28" i="18"/>
  <c r="W27" i="18"/>
  <c r="R15" i="18"/>
  <c r="K27" i="18"/>
  <c r="R31" i="17"/>
  <c r="W32" i="17"/>
  <c r="J31" i="17"/>
  <c r="O32" i="17"/>
  <c r="G33" i="17"/>
  <c r="X33" i="17"/>
  <c r="U32" i="17"/>
  <c r="V32" i="17"/>
  <c r="L31" i="17"/>
  <c r="H31" i="17"/>
  <c r="H32" i="17"/>
  <c r="E31" i="17"/>
  <c r="E33" i="17"/>
  <c r="F33" i="17"/>
  <c r="K32" i="17"/>
  <c r="P31" i="17"/>
  <c r="L32" i="17"/>
  <c r="I31" i="17"/>
  <c r="I33" i="17"/>
  <c r="J33" i="17"/>
  <c r="X31" i="17"/>
  <c r="M33" i="17"/>
  <c r="N33" i="17"/>
  <c r="AA33" i="17"/>
  <c r="M31" i="17"/>
  <c r="T31" i="17"/>
  <c r="S32" i="17"/>
  <c r="T32" i="17"/>
  <c r="Q31" i="17"/>
  <c r="Q33" i="17"/>
  <c r="R33" i="17"/>
  <c r="N17" i="18"/>
  <c r="P32" i="17"/>
  <c r="AA32" i="17"/>
  <c r="S33" i="17"/>
  <c r="X32" i="17"/>
  <c r="U31" i="17"/>
  <c r="U33" i="17"/>
  <c r="V33" i="17"/>
  <c r="K33" i="17"/>
  <c r="K31" i="17"/>
  <c r="AB32" i="17"/>
  <c r="Y31" i="17"/>
  <c r="Y33" i="17"/>
  <c r="Z33" i="17"/>
  <c r="Z31" i="17"/>
  <c r="AB31" i="17"/>
  <c r="S31" i="17"/>
  <c r="H33" i="17"/>
  <c r="E32" i="17"/>
  <c r="F32" i="17"/>
  <c r="V31" i="17"/>
  <c r="G31" i="17"/>
  <c r="AA31" i="17"/>
  <c r="L33" i="17"/>
  <c r="I32" i="17"/>
  <c r="J32" i="17"/>
  <c r="F31" i="17"/>
  <c r="O31" i="17"/>
  <c r="G32" i="17"/>
  <c r="P33" i="17"/>
  <c r="M32" i="17"/>
  <c r="N32" i="17"/>
  <c r="R27" i="18"/>
  <c r="W31" i="17"/>
  <c r="T33" i="17"/>
  <c r="Q32" i="17"/>
  <c r="AA25" i="17"/>
  <c r="E27" i="18"/>
  <c r="AA15" i="18"/>
  <c r="T25" i="17"/>
  <c r="K23" i="17"/>
  <c r="N27" i="18"/>
  <c r="U25" i="17"/>
  <c r="Y15" i="18"/>
  <c r="K17" i="18"/>
  <c r="R23" i="17"/>
  <c r="AB28" i="18"/>
  <c r="N29" i="18"/>
  <c r="J44" i="18"/>
  <c r="X15" i="18"/>
  <c r="K43" i="18"/>
  <c r="N16" i="18"/>
  <c r="K45" i="18"/>
  <c r="S45" i="18"/>
  <c r="Q33" i="18"/>
  <c r="X28" i="18"/>
  <c r="L43" i="18"/>
  <c r="F28" i="18"/>
  <c r="T45" i="18"/>
  <c r="H43" i="18"/>
  <c r="L44" i="18"/>
  <c r="I45" i="18"/>
  <c r="H16" i="18"/>
  <c r="S15" i="18"/>
  <c r="I29" i="18"/>
  <c r="Q45" i="18"/>
  <c r="T31" i="18"/>
  <c r="U17" i="18"/>
  <c r="V16" i="18"/>
  <c r="U29" i="18"/>
  <c r="AB44" i="18"/>
  <c r="P44" i="18"/>
  <c r="AB45" i="18"/>
  <c r="E45" i="18"/>
  <c r="F44" i="18"/>
  <c r="G43" i="18"/>
  <c r="G45" i="18"/>
  <c r="V32" i="18"/>
  <c r="AB43" i="18"/>
  <c r="X43" i="18"/>
  <c r="M45" i="18"/>
  <c r="N44" i="18"/>
  <c r="O43" i="18"/>
  <c r="O45" i="18"/>
  <c r="O32" i="18"/>
  <c r="W45" i="18"/>
  <c r="V44" i="18"/>
  <c r="W43" i="18"/>
  <c r="T44" i="18"/>
  <c r="P45" i="18"/>
  <c r="Y45" i="18"/>
  <c r="Z44" i="18"/>
  <c r="AA43" i="18"/>
  <c r="AA45" i="18"/>
  <c r="R32" i="18"/>
  <c r="Y44" i="18"/>
  <c r="H45" i="18"/>
  <c r="E43" i="18"/>
  <c r="F43" i="18"/>
  <c r="F45" i="18"/>
  <c r="G44" i="18"/>
  <c r="M31" i="18"/>
  <c r="I44" i="18"/>
  <c r="X45" i="18"/>
  <c r="I43" i="18"/>
  <c r="J43" i="18"/>
  <c r="J45" i="18"/>
  <c r="K44" i="18"/>
  <c r="F32" i="18"/>
  <c r="U44" i="18"/>
  <c r="T43" i="18"/>
  <c r="M43" i="18"/>
  <c r="N43" i="18"/>
  <c r="N45" i="18"/>
  <c r="O44" i="18"/>
  <c r="Z33" i="18"/>
  <c r="M33" i="18"/>
  <c r="X17" i="18"/>
  <c r="E44" i="18"/>
  <c r="H44" i="18"/>
  <c r="Q43" i="18"/>
  <c r="R43" i="18"/>
  <c r="R45" i="18"/>
  <c r="S44" i="18"/>
  <c r="P32" i="18"/>
  <c r="P43" i="18"/>
  <c r="M44" i="18"/>
  <c r="X44" i="18"/>
  <c r="U43" i="18"/>
  <c r="V43" i="18"/>
  <c r="V45" i="18"/>
  <c r="W44" i="18"/>
  <c r="K31" i="18"/>
  <c r="P29" i="18"/>
  <c r="U45" i="18"/>
  <c r="Q44" i="18"/>
  <c r="L45" i="18"/>
  <c r="Y43" i="18"/>
  <c r="Z43" i="18"/>
  <c r="Z45" i="18"/>
  <c r="L31" i="18"/>
  <c r="L24" i="17"/>
  <c r="AA23" i="17"/>
  <c r="G27" i="18"/>
  <c r="V28" i="18"/>
  <c r="V25" i="18"/>
  <c r="Z24" i="17"/>
  <c r="P16" i="18"/>
  <c r="Y28" i="18"/>
  <c r="H17" i="18"/>
  <c r="E17" i="18"/>
  <c r="Q29" i="18"/>
  <c r="W24" i="18"/>
  <c r="V17" i="18"/>
  <c r="E23" i="18"/>
  <c r="H23" i="18"/>
  <c r="I23" i="18"/>
  <c r="V23" i="18"/>
  <c r="J28" i="18"/>
  <c r="U28" i="18"/>
  <c r="P27" i="18"/>
  <c r="M23" i="18"/>
  <c r="P23" i="18"/>
  <c r="Q23" i="18"/>
  <c r="Z23" i="18"/>
  <c r="Z25" i="18"/>
  <c r="AA24" i="18"/>
  <c r="U23" i="18"/>
  <c r="X23" i="18"/>
  <c r="Y23" i="18"/>
  <c r="F24" i="18"/>
  <c r="G23" i="18"/>
  <c r="G25" i="18"/>
  <c r="I24" i="18"/>
  <c r="L24" i="18"/>
  <c r="E24" i="18"/>
  <c r="J24" i="18"/>
  <c r="K23" i="18"/>
  <c r="K25" i="18"/>
  <c r="Q24" i="18"/>
  <c r="T24" i="18"/>
  <c r="M24" i="18"/>
  <c r="N24" i="18"/>
  <c r="O23" i="18"/>
  <c r="O25" i="18"/>
  <c r="Y24" i="18"/>
  <c r="AB24" i="18"/>
  <c r="U24" i="18"/>
  <c r="R24" i="18"/>
  <c r="S23" i="18"/>
  <c r="S25" i="18"/>
  <c r="P15" i="18"/>
  <c r="H15" i="18"/>
  <c r="E25" i="18"/>
  <c r="H25" i="18"/>
  <c r="I25" i="18"/>
  <c r="V24" i="18"/>
  <c r="W23" i="18"/>
  <c r="W25" i="18"/>
  <c r="S17" i="18"/>
  <c r="M25" i="18"/>
  <c r="Q25" i="18"/>
  <c r="U25" i="18"/>
  <c r="Z24" i="18"/>
  <c r="AA23" i="18"/>
  <c r="AA25" i="18"/>
  <c r="U15" i="18"/>
  <c r="T23" i="18"/>
  <c r="L23" i="18"/>
  <c r="F23" i="18"/>
  <c r="F25" i="18"/>
  <c r="G24" i="18"/>
  <c r="P25" i="18"/>
  <c r="F16" i="18"/>
  <c r="H24" i="18"/>
  <c r="AB23" i="18"/>
  <c r="J23" i="18"/>
  <c r="J25" i="18"/>
  <c r="K24" i="18"/>
  <c r="T25" i="18"/>
  <c r="E15" i="18"/>
  <c r="E29" i="18"/>
  <c r="P24" i="18"/>
  <c r="X24" i="18"/>
  <c r="N23" i="18"/>
  <c r="N25" i="18"/>
  <c r="O24" i="18"/>
  <c r="X25" i="18"/>
  <c r="Z32" i="18"/>
  <c r="J17" i="18"/>
  <c r="G17" i="18"/>
  <c r="V20" i="18"/>
  <c r="F19" i="18"/>
  <c r="H19" i="18"/>
  <c r="L19" i="18"/>
  <c r="H28" i="18"/>
  <c r="AA27" i="18"/>
  <c r="G29" i="18"/>
  <c r="K16" i="18"/>
  <c r="L25" i="18"/>
  <c r="Y25" i="18"/>
  <c r="R23" i="18"/>
  <c r="R25" i="18"/>
  <c r="S24" i="18"/>
  <c r="AB16" i="18"/>
  <c r="R16" i="18"/>
  <c r="O16" i="18"/>
  <c r="T29" i="18"/>
  <c r="W29" i="18"/>
  <c r="R29" i="18"/>
  <c r="Q28" i="18"/>
  <c r="I17" i="18"/>
  <c r="S31" i="18"/>
  <c r="AA31" i="18"/>
  <c r="J31" i="18"/>
  <c r="R31" i="18"/>
  <c r="T32" i="18"/>
  <c r="AB32" i="18"/>
  <c r="X33" i="18"/>
  <c r="I33" i="18"/>
  <c r="Z31" i="18"/>
  <c r="J32" i="18"/>
  <c r="E32" i="18"/>
  <c r="E33" i="18"/>
  <c r="AA32" i="18"/>
  <c r="K33" i="18"/>
  <c r="U33" i="18"/>
  <c r="Q31" i="18"/>
  <c r="I31" i="18"/>
  <c r="M32" i="18"/>
  <c r="N33" i="18"/>
  <c r="J33" i="18"/>
  <c r="R33" i="18"/>
  <c r="S32" i="18"/>
  <c r="H33" i="18"/>
  <c r="W32" i="18"/>
  <c r="W33" i="18"/>
  <c r="E31" i="18"/>
  <c r="L32" i="18"/>
  <c r="O33" i="18"/>
  <c r="F33" i="18"/>
  <c r="U32" i="18"/>
  <c r="N31" i="18"/>
  <c r="W31" i="18"/>
  <c r="I32" i="18"/>
  <c r="V33" i="18"/>
  <c r="Y33" i="18"/>
  <c r="X31" i="18"/>
  <c r="H32" i="18"/>
  <c r="F31" i="18"/>
  <c r="P33" i="18"/>
  <c r="G32" i="18"/>
  <c r="H31" i="18"/>
  <c r="U31" i="18"/>
  <c r="G31" i="18"/>
  <c r="N32" i="18"/>
  <c r="V31" i="18"/>
  <c r="G33" i="18"/>
  <c r="L33" i="18"/>
  <c r="T33" i="18"/>
  <c r="AB31" i="18"/>
  <c r="Y31" i="18"/>
  <c r="Y32" i="18"/>
  <c r="O31" i="18"/>
  <c r="Q32" i="18"/>
  <c r="S33" i="18"/>
  <c r="AA33" i="18"/>
  <c r="K32" i="18"/>
  <c r="X32" i="18"/>
  <c r="P31" i="18"/>
  <c r="AA16" i="18"/>
  <c r="N15" i="18"/>
  <c r="J52" i="17"/>
  <c r="P52" i="17"/>
  <c r="Z52" i="17"/>
  <c r="T52" i="17"/>
  <c r="S53" i="17"/>
  <c r="Q53" i="17"/>
  <c r="Q37" i="18"/>
  <c r="Q51" i="17"/>
  <c r="X52" i="17"/>
  <c r="S51" i="17"/>
  <c r="V53" i="17"/>
  <c r="P53" i="17"/>
  <c r="E52" i="17"/>
  <c r="M51" i="17"/>
  <c r="G51" i="17"/>
  <c r="AA51" i="17"/>
  <c r="F51" i="17"/>
  <c r="X53" i="17"/>
  <c r="I52" i="17"/>
  <c r="Y51" i="17"/>
  <c r="O51" i="17"/>
  <c r="H52" i="17"/>
  <c r="J51" i="17"/>
  <c r="O52" i="17"/>
  <c r="M52" i="17"/>
  <c r="T51" i="17"/>
  <c r="I51" i="17"/>
  <c r="W51" i="17"/>
  <c r="V52" i="17"/>
  <c r="N51" i="17"/>
  <c r="S52" i="17"/>
  <c r="Q52" i="17"/>
  <c r="K51" i="17"/>
  <c r="Y53" i="17"/>
  <c r="U51" i="17"/>
  <c r="N52" i="17"/>
  <c r="J53" i="17"/>
  <c r="R51" i="17"/>
  <c r="W52" i="17"/>
  <c r="U52" i="17"/>
  <c r="H53" i="17"/>
  <c r="E51" i="17"/>
  <c r="R53" i="17"/>
  <c r="Z53" i="17"/>
  <c r="V51" i="17"/>
  <c r="AA52" i="17"/>
  <c r="Y52" i="17"/>
  <c r="AB51" i="17"/>
  <c r="AB54" i="17" s="1"/>
  <c r="H51" i="17"/>
  <c r="F52" i="17"/>
  <c r="Z51" i="17"/>
  <c r="G53" i="17"/>
  <c r="E53" i="17"/>
  <c r="N53" i="17"/>
  <c r="L53" i="17"/>
  <c r="P51" i="17"/>
  <c r="K52" i="17"/>
  <c r="G52" i="17"/>
  <c r="K53" i="17"/>
  <c r="I53" i="17"/>
  <c r="AA53" i="17"/>
  <c r="L51" i="17"/>
  <c r="X51" i="17"/>
  <c r="R52" i="17"/>
  <c r="L52" i="17"/>
  <c r="O53" i="17"/>
  <c r="H56" i="18"/>
  <c r="AA55" i="18"/>
  <c r="O37" i="18"/>
  <c r="O56" i="18"/>
  <c r="K55" i="18"/>
  <c r="N57" i="18"/>
  <c r="X56" i="18"/>
  <c r="G57" i="18"/>
  <c r="G56" i="18"/>
  <c r="S57" i="18"/>
  <c r="J56" i="18"/>
  <c r="O57" i="18"/>
  <c r="O55" i="18"/>
  <c r="AB55" i="18"/>
  <c r="T55" i="18"/>
  <c r="AA57" i="18"/>
  <c r="T56" i="18"/>
  <c r="R57" i="18"/>
  <c r="Z56" i="18"/>
  <c r="H55" i="18"/>
  <c r="F41" i="17"/>
  <c r="W57" i="18"/>
  <c r="V56" i="18"/>
  <c r="F57" i="18"/>
  <c r="V57" i="18"/>
  <c r="F55" i="18"/>
  <c r="P56" i="18"/>
  <c r="H39" i="17"/>
  <c r="X36" i="18"/>
  <c r="Y39" i="17"/>
  <c r="J37" i="18"/>
  <c r="E41" i="17"/>
  <c r="R56" i="18"/>
  <c r="S55" i="18"/>
  <c r="S58" i="18" s="1"/>
  <c r="Y57" i="18"/>
  <c r="N55" i="18"/>
  <c r="U57" i="18"/>
  <c r="I57" i="18"/>
  <c r="R55" i="18"/>
  <c r="M56" i="18"/>
  <c r="K37" i="18"/>
  <c r="H36" i="18"/>
  <c r="Z35" i="18"/>
  <c r="W36" i="18"/>
  <c r="L41" i="17"/>
  <c r="Z55" i="18"/>
  <c r="K57" i="18"/>
  <c r="E57" i="18"/>
  <c r="M57" i="18"/>
  <c r="Y55" i="18"/>
  <c r="U55" i="18"/>
  <c r="U56" i="18"/>
  <c r="W56" i="18"/>
  <c r="S36" i="18"/>
  <c r="W37" i="18"/>
  <c r="E36" i="18"/>
  <c r="O35" i="18"/>
  <c r="X35" i="18"/>
  <c r="J55" i="18"/>
  <c r="K56" i="18"/>
  <c r="E56" i="18"/>
  <c r="Q56" i="18"/>
  <c r="E55" i="18"/>
  <c r="X57" i="18"/>
  <c r="M55" i="18"/>
  <c r="X55" i="18"/>
  <c r="K35" i="18"/>
  <c r="I37" i="18"/>
  <c r="V35" i="18"/>
  <c r="G36" i="18"/>
  <c r="Q57" i="18"/>
  <c r="P55" i="18"/>
  <c r="H57" i="18"/>
  <c r="AB56" i="18"/>
  <c r="T57" i="18"/>
  <c r="I55" i="18"/>
  <c r="M37" i="18"/>
  <c r="I35" i="18"/>
  <c r="U37" i="18"/>
  <c r="P39" i="17"/>
  <c r="X39" i="17"/>
  <c r="Q40" i="17"/>
  <c r="N39" i="17"/>
  <c r="Q39" i="17"/>
  <c r="G39" i="17"/>
  <c r="I40" i="17"/>
  <c r="U41" i="17"/>
  <c r="N40" i="17"/>
  <c r="G40" i="17"/>
  <c r="I39" i="17"/>
  <c r="U39" i="17"/>
  <c r="AB39" i="17"/>
  <c r="K39" i="17"/>
  <c r="V39" i="17"/>
  <c r="S40" i="17"/>
  <c r="T41" i="17"/>
  <c r="P41" i="17"/>
  <c r="W40" i="17"/>
  <c r="Z39" i="17"/>
  <c r="AA40" i="17"/>
  <c r="F39" i="17"/>
  <c r="O39" i="17"/>
  <c r="AB40" i="17"/>
  <c r="H40" i="17"/>
  <c r="O40" i="17"/>
  <c r="E39" i="17"/>
  <c r="M41" i="17"/>
  <c r="K41" i="17"/>
  <c r="L40" i="17"/>
  <c r="G41" i="17"/>
  <c r="L39" i="17"/>
  <c r="U40" i="17"/>
  <c r="R41" i="17"/>
  <c r="T39" i="17"/>
  <c r="O41" i="17"/>
  <c r="Q41" i="17"/>
  <c r="E40" i="17"/>
  <c r="Z40" i="17"/>
  <c r="W41" i="17"/>
  <c r="K40" i="17"/>
  <c r="AB41" i="17"/>
  <c r="S41" i="17"/>
  <c r="M39" i="17"/>
  <c r="J40" i="17"/>
  <c r="W39" i="17"/>
  <c r="Z41" i="17"/>
  <c r="N41" i="17"/>
  <c r="X41" i="17"/>
  <c r="R39" i="17"/>
  <c r="S39" i="17"/>
  <c r="R40" i="17"/>
  <c r="F40" i="17"/>
  <c r="T40" i="17"/>
  <c r="H41" i="17"/>
  <c r="Y41" i="17"/>
  <c r="AA39" i="17"/>
  <c r="J39" i="17"/>
  <c r="M40" i="17"/>
  <c r="P40" i="17"/>
  <c r="I41" i="17"/>
  <c r="AA41" i="17"/>
  <c r="V40" i="17"/>
  <c r="Y40" i="17"/>
  <c r="X40" i="17"/>
  <c r="J41" i="17"/>
  <c r="U16" i="18"/>
  <c r="Q15" i="18"/>
  <c r="I16" i="18"/>
  <c r="R36" i="18"/>
  <c r="X16" i="18"/>
  <c r="Q24" i="17"/>
  <c r="S24" i="17"/>
  <c r="G47" i="17"/>
  <c r="AA49" i="17"/>
  <c r="W47" i="17"/>
  <c r="AA35" i="18"/>
  <c r="P35" i="18"/>
  <c r="U36" i="18"/>
  <c r="Y36" i="18"/>
  <c r="F37" i="18"/>
  <c r="N36" i="18"/>
  <c r="Q36" i="18"/>
  <c r="R37" i="18"/>
  <c r="G37" i="18"/>
  <c r="M36" i="18"/>
  <c r="I36" i="18"/>
  <c r="AB35" i="18"/>
  <c r="K36" i="18"/>
  <c r="Z37" i="18"/>
  <c r="F35" i="18"/>
  <c r="N49" i="17"/>
  <c r="AB47" i="17"/>
  <c r="Z36" i="18"/>
  <c r="O36" i="18"/>
  <c r="L37" i="18"/>
  <c r="U35" i="18"/>
  <c r="S37" i="18"/>
  <c r="Q35" i="18"/>
  <c r="K49" i="17"/>
  <c r="L49" i="17"/>
  <c r="J36" i="18"/>
  <c r="W35" i="18"/>
  <c r="H37" i="18"/>
  <c r="AB37" i="18"/>
  <c r="V37" i="18"/>
  <c r="R49" i="17"/>
  <c r="F48" i="17"/>
  <c r="AA47" i="17"/>
  <c r="R35" i="18"/>
  <c r="G35" i="18"/>
  <c r="X37" i="18"/>
  <c r="M35" i="18"/>
  <c r="S49" i="17"/>
  <c r="H49" i="17"/>
  <c r="AB36" i="18"/>
  <c r="Y37" i="18"/>
  <c r="N37" i="18"/>
  <c r="T36" i="18"/>
  <c r="K48" i="17"/>
  <c r="L36" i="18"/>
  <c r="Y35" i="18"/>
  <c r="V36" i="18"/>
  <c r="L35" i="18"/>
  <c r="P49" i="17"/>
  <c r="T35" i="18"/>
  <c r="E37" i="18"/>
  <c r="F36" i="18"/>
  <c r="AA36" i="18"/>
  <c r="P36" i="18"/>
  <c r="X47" i="17"/>
  <c r="AA37" i="18"/>
  <c r="E35" i="18"/>
  <c r="P37" i="18"/>
  <c r="N35" i="18"/>
  <c r="S35" i="18"/>
  <c r="H35" i="18"/>
  <c r="J35" i="18"/>
  <c r="P48" i="17"/>
  <c r="R47" i="17"/>
  <c r="L47" i="17"/>
  <c r="I49" i="17"/>
  <c r="X49" i="17"/>
  <c r="Z48" i="17"/>
  <c r="O48" i="17"/>
  <c r="V48" i="17"/>
  <c r="J48" i="17"/>
  <c r="W48" i="17"/>
  <c r="F49" i="17"/>
  <c r="T48" i="17"/>
  <c r="Q49" i="17"/>
  <c r="P47" i="17"/>
  <c r="M49" i="17"/>
  <c r="K47" i="17"/>
  <c r="J47" i="17"/>
  <c r="I47" i="17"/>
  <c r="U49" i="17"/>
  <c r="V47" i="17"/>
  <c r="Y48" i="17"/>
  <c r="T47" i="17"/>
  <c r="U48" i="17"/>
  <c r="W49" i="17"/>
  <c r="H47" i="17"/>
  <c r="Y49" i="17"/>
  <c r="E49" i="17"/>
  <c r="H48" i="17"/>
  <c r="I48" i="17"/>
  <c r="O49" i="17"/>
  <c r="E48" i="17"/>
  <c r="S48" i="17"/>
  <c r="J49" i="17"/>
  <c r="V49" i="17"/>
  <c r="M48" i="17"/>
  <c r="O47" i="17"/>
  <c r="Q47" i="17"/>
  <c r="N48" i="17"/>
  <c r="M47" i="17"/>
  <c r="Z47" i="17"/>
  <c r="AA48" i="17"/>
  <c r="P22" i="17"/>
  <c r="U47" i="17"/>
  <c r="G49" i="17"/>
  <c r="AB49" i="17"/>
  <c r="T49" i="17"/>
  <c r="G48" i="17"/>
  <c r="AB48" i="17"/>
  <c r="E47" i="17"/>
  <c r="R48" i="17"/>
  <c r="L48" i="17"/>
  <c r="Z49" i="17"/>
  <c r="Y47" i="17"/>
  <c r="X48" i="17"/>
  <c r="S47" i="17"/>
  <c r="N47" i="17"/>
  <c r="F47" i="17"/>
  <c r="AD47" i="18"/>
  <c r="AD49" i="18"/>
  <c r="AD41" i="18"/>
  <c r="AD40" i="18"/>
  <c r="AD48" i="18"/>
  <c r="AD17" i="17"/>
  <c r="AD39" i="18"/>
  <c r="AD15" i="17"/>
  <c r="AD16" i="17"/>
  <c r="L22" i="17"/>
  <c r="AD19" i="17"/>
  <c r="X28" i="17"/>
  <c r="I12" i="18"/>
  <c r="T11" i="17"/>
  <c r="AA43" i="17"/>
  <c r="F43" i="17"/>
  <c r="W44" i="17"/>
  <c r="L28" i="17"/>
  <c r="G43" i="17"/>
  <c r="U43" i="17"/>
  <c r="N29" i="17"/>
  <c r="Q44" i="17"/>
  <c r="X45" i="17"/>
  <c r="J29" i="17"/>
  <c r="I29" i="17"/>
  <c r="G45" i="17"/>
  <c r="K44" i="17"/>
  <c r="K12" i="17"/>
  <c r="N11" i="18"/>
  <c r="R11" i="18"/>
  <c r="L12" i="17"/>
  <c r="F12" i="18"/>
  <c r="AA11" i="17"/>
  <c r="H37" i="17"/>
  <c r="Z35" i="17"/>
  <c r="K35" i="17"/>
  <c r="S35" i="17"/>
  <c r="R35" i="17"/>
  <c r="G36" i="17"/>
  <c r="F35" i="17"/>
  <c r="I35" i="17"/>
  <c r="AB37" i="17"/>
  <c r="N37" i="17"/>
  <c r="Y37" i="17"/>
  <c r="E35" i="17"/>
  <c r="G37" i="17"/>
  <c r="L35" i="17"/>
  <c r="U36" i="17"/>
  <c r="AA36" i="17"/>
  <c r="Y35" i="17"/>
  <c r="L27" i="17"/>
  <c r="W29" i="17"/>
  <c r="I27" i="17"/>
  <c r="Y29" i="17"/>
  <c r="AB45" i="17"/>
  <c r="J44" i="17"/>
  <c r="P44" i="17"/>
  <c r="Y43" i="17"/>
  <c r="F29" i="17"/>
  <c r="M44" i="17"/>
  <c r="Z43" i="17"/>
  <c r="E43" i="17"/>
  <c r="J43" i="17"/>
  <c r="AB44" i="17"/>
  <c r="F28" i="17"/>
  <c r="AA29" i="17"/>
  <c r="P27" i="17"/>
  <c r="Y27" i="17"/>
  <c r="U44" i="17"/>
  <c r="L45" i="17"/>
  <c r="H43" i="17"/>
  <c r="Z44" i="17"/>
  <c r="R43" i="17"/>
  <c r="J45" i="17"/>
  <c r="X43" i="17"/>
  <c r="P45" i="17"/>
  <c r="M45" i="17"/>
  <c r="Q13" i="18"/>
  <c r="U13" i="18"/>
  <c r="N27" i="17"/>
  <c r="Z27" i="17"/>
  <c r="O28" i="17"/>
  <c r="Q28" i="17"/>
  <c r="E44" i="17"/>
  <c r="T43" i="17"/>
  <c r="L43" i="17"/>
  <c r="H45" i="17"/>
  <c r="W43" i="17"/>
  <c r="O45" i="17"/>
  <c r="G44" i="17"/>
  <c r="V45" i="17"/>
  <c r="Q45" i="17"/>
  <c r="U11" i="17"/>
  <c r="AB12" i="17"/>
  <c r="Q12" i="17"/>
  <c r="J12" i="17"/>
  <c r="N13" i="18"/>
  <c r="AA11" i="18"/>
  <c r="X12" i="18"/>
  <c r="O11" i="18"/>
  <c r="O13" i="18"/>
  <c r="AA12" i="17"/>
  <c r="X13" i="17"/>
  <c r="Q13" i="17"/>
  <c r="J13" i="17"/>
  <c r="Z12" i="17"/>
  <c r="T13" i="18"/>
  <c r="T11" i="18"/>
  <c r="W11" i="18"/>
  <c r="G13" i="18"/>
  <c r="Q11" i="17"/>
  <c r="R11" i="17"/>
  <c r="K11" i="17"/>
  <c r="Z13" i="17"/>
  <c r="S13" i="17"/>
  <c r="P11" i="18"/>
  <c r="E12" i="18"/>
  <c r="H13" i="18"/>
  <c r="K13" i="18"/>
  <c r="AB11" i="18"/>
  <c r="G12" i="18"/>
  <c r="M13" i="18"/>
  <c r="M12" i="18"/>
  <c r="P12" i="18"/>
  <c r="V11" i="18"/>
  <c r="Y11" i="18"/>
  <c r="I13" i="18"/>
  <c r="S12" i="18"/>
  <c r="Z12" i="18"/>
  <c r="F11" i="18"/>
  <c r="Y12" i="18"/>
  <c r="W13" i="18"/>
  <c r="K12" i="18"/>
  <c r="H12" i="18"/>
  <c r="S11" i="18"/>
  <c r="E11" i="18"/>
  <c r="R12" i="18"/>
  <c r="L12" i="18"/>
  <c r="Z13" i="18"/>
  <c r="U12" i="18"/>
  <c r="E13" i="18"/>
  <c r="L13" i="18"/>
  <c r="Y13" i="18"/>
  <c r="I11" i="18"/>
  <c r="H11" i="18"/>
  <c r="AA13" i="18"/>
  <c r="AA12" i="18"/>
  <c r="M11" i="18"/>
  <c r="V13" i="18"/>
  <c r="J12" i="18"/>
  <c r="U11" i="18"/>
  <c r="J13" i="18"/>
  <c r="Z11" i="18"/>
  <c r="N12" i="18"/>
  <c r="V12" i="18"/>
  <c r="Q11" i="18"/>
  <c r="L11" i="18"/>
  <c r="X11" i="18"/>
  <c r="O12" i="18"/>
  <c r="J11" i="18"/>
  <c r="AB12" i="18"/>
  <c r="K11" i="18"/>
  <c r="AB13" i="18"/>
  <c r="T12" i="18"/>
  <c r="W12" i="18"/>
  <c r="Q12" i="18"/>
  <c r="G11" i="18"/>
  <c r="R13" i="18"/>
  <c r="F13" i="18"/>
  <c r="X13" i="18"/>
  <c r="M11" i="17"/>
  <c r="S12" i="17"/>
  <c r="L13" i="17"/>
  <c r="G12" i="17"/>
  <c r="F11" i="17"/>
  <c r="V11" i="17"/>
  <c r="P12" i="17"/>
  <c r="E13" i="17"/>
  <c r="U13" i="17"/>
  <c r="O11" i="17"/>
  <c r="E12" i="17"/>
  <c r="U12" i="17"/>
  <c r="N13" i="17"/>
  <c r="H11" i="17"/>
  <c r="X11" i="17"/>
  <c r="N12" i="17"/>
  <c r="G13" i="17"/>
  <c r="W13" i="17"/>
  <c r="O12" i="17"/>
  <c r="T13" i="17"/>
  <c r="AB13" i="17"/>
  <c r="W12" i="17"/>
  <c r="J11" i="17"/>
  <c r="Z11" i="17"/>
  <c r="T12" i="17"/>
  <c r="I13" i="17"/>
  <c r="Y13" i="17"/>
  <c r="S11" i="17"/>
  <c r="I12" i="17"/>
  <c r="Y12" i="17"/>
  <c r="R13" i="17"/>
  <c r="L11" i="17"/>
  <c r="AB11" i="17"/>
  <c r="R12" i="17"/>
  <c r="K13" i="17"/>
  <c r="AA13" i="17"/>
  <c r="Y11" i="17"/>
  <c r="P13" i="17"/>
  <c r="I11" i="17"/>
  <c r="E11" i="17"/>
  <c r="H13" i="17"/>
  <c r="N11" i="17"/>
  <c r="H12" i="17"/>
  <c r="X12" i="17"/>
  <c r="M13" i="17"/>
  <c r="G11" i="17"/>
  <c r="W11" i="17"/>
  <c r="M12" i="17"/>
  <c r="F13" i="17"/>
  <c r="V13" i="17"/>
  <c r="P11" i="17"/>
  <c r="F12" i="17"/>
  <c r="V12" i="17"/>
  <c r="S13" i="18"/>
  <c r="G27" i="17"/>
  <c r="W27" i="17"/>
  <c r="V28" i="17"/>
  <c r="AA28" i="17"/>
  <c r="S27" i="17"/>
  <c r="R28" i="17"/>
  <c r="K29" i="17"/>
  <c r="J27" i="17"/>
  <c r="H28" i="17"/>
  <c r="G29" i="17"/>
  <c r="AB29" i="17"/>
  <c r="V27" i="17"/>
  <c r="T28" i="17"/>
  <c r="S29" i="17"/>
  <c r="M27" i="17"/>
  <c r="E28" i="17"/>
  <c r="U28" i="17"/>
  <c r="M29" i="17"/>
  <c r="AB27" i="17"/>
  <c r="K28" i="17"/>
  <c r="O29" i="17"/>
  <c r="T29" i="17"/>
  <c r="X27" i="17"/>
  <c r="W28" i="17"/>
  <c r="P29" i="17"/>
  <c r="O27" i="17"/>
  <c r="N28" i="17"/>
  <c r="L29" i="17"/>
  <c r="F27" i="17"/>
  <c r="AA27" i="17"/>
  <c r="Z28" i="17"/>
  <c r="X29" i="17"/>
  <c r="Q27" i="17"/>
  <c r="I28" i="17"/>
  <c r="Y28" i="17"/>
  <c r="Q29" i="17"/>
  <c r="P28" i="17"/>
  <c r="Z29" i="17"/>
  <c r="R27" i="17"/>
  <c r="H27" i="17"/>
  <c r="G28" i="17"/>
  <c r="AB28" i="17"/>
  <c r="V29" i="17"/>
  <c r="T27" i="17"/>
  <c r="S28" i="17"/>
  <c r="R29" i="17"/>
  <c r="K27" i="17"/>
  <c r="J28" i="17"/>
  <c r="H29" i="17"/>
  <c r="E27" i="17"/>
  <c r="U27" i="17"/>
  <c r="M28" i="17"/>
  <c r="E29" i="17"/>
  <c r="Y36" i="17"/>
  <c r="L37" i="17"/>
  <c r="W36" i="17"/>
  <c r="I37" i="17"/>
  <c r="V36" i="17"/>
  <c r="E36" i="17"/>
  <c r="P36" i="17"/>
  <c r="S36" i="17"/>
  <c r="U37" i="17"/>
  <c r="F37" i="17"/>
  <c r="X36" i="17"/>
  <c r="E37" i="17"/>
  <c r="Z37" i="17"/>
  <c r="T37" i="17"/>
  <c r="K36" i="17"/>
  <c r="U35" i="17"/>
  <c r="O37" i="17"/>
  <c r="T35" i="17"/>
  <c r="Q36" i="17"/>
  <c r="AA35" i="17"/>
  <c r="J37" i="17"/>
  <c r="M37" i="17"/>
  <c r="Z36" i="17"/>
  <c r="I36" i="17"/>
  <c r="T36" i="17"/>
  <c r="S37" i="17"/>
  <c r="Q37" i="17"/>
  <c r="F36" i="17"/>
  <c r="M35" i="17"/>
  <c r="X35" i="17"/>
  <c r="O35" i="17"/>
  <c r="V35" i="17"/>
  <c r="P35" i="17"/>
  <c r="R36" i="17"/>
  <c r="L36" i="17"/>
  <c r="V37" i="17"/>
  <c r="P37" i="17"/>
  <c r="K37" i="17"/>
  <c r="W35" i="17"/>
  <c r="AB36" i="17"/>
  <c r="J36" i="17"/>
  <c r="Q35" i="17"/>
  <c r="AB35" i="17"/>
  <c r="O36" i="17"/>
  <c r="N35" i="17"/>
  <c r="X37" i="17"/>
  <c r="H35" i="17"/>
  <c r="AA37" i="17"/>
  <c r="M36" i="17"/>
  <c r="G35" i="17"/>
  <c r="J35" i="17"/>
  <c r="W37" i="17"/>
  <c r="N36" i="17"/>
  <c r="H36" i="17"/>
  <c r="Y18" i="17"/>
  <c r="Y44" i="17"/>
  <c r="K43" i="17"/>
  <c r="O43" i="17"/>
  <c r="H44" i="17"/>
  <c r="N44" i="17"/>
  <c r="P43" i="17"/>
  <c r="O44" i="17"/>
  <c r="N45" i="17"/>
  <c r="I43" i="17"/>
  <c r="AB43" i="17"/>
  <c r="V44" i="17"/>
  <c r="T45" i="17"/>
  <c r="N43" i="17"/>
  <c r="L44" i="17"/>
  <c r="F45" i="17"/>
  <c r="AA45" i="17"/>
  <c r="E45" i="17"/>
  <c r="U45" i="17"/>
  <c r="I44" i="17"/>
  <c r="S44" i="17"/>
  <c r="X44" i="17"/>
  <c r="R45" i="17"/>
  <c r="W45" i="17"/>
  <c r="V43" i="17"/>
  <c r="T44" i="17"/>
  <c r="S45" i="17"/>
  <c r="M43" i="17"/>
  <c r="F44" i="17"/>
  <c r="AA44" i="17"/>
  <c r="Z45" i="17"/>
  <c r="S43" i="17"/>
  <c r="R44" i="17"/>
  <c r="K45" i="17"/>
  <c r="Q43" i="17"/>
  <c r="I45" i="17"/>
  <c r="R22" i="17"/>
  <c r="T22" i="17"/>
  <c r="L18" i="17"/>
  <c r="K22" i="17"/>
  <c r="O22" i="17"/>
  <c r="V22" i="17"/>
  <c r="G22" i="17"/>
  <c r="I22" i="17"/>
  <c r="X22" i="17"/>
  <c r="N22" i="17"/>
  <c r="Z18" i="17"/>
  <c r="L58" i="18"/>
  <c r="U18" i="17"/>
  <c r="P18" i="17"/>
  <c r="S18" i="17"/>
  <c r="V18" i="17"/>
  <c r="H18" i="17"/>
  <c r="M18" i="17"/>
  <c r="N18" i="17"/>
  <c r="AB18" i="17"/>
  <c r="F18" i="17"/>
  <c r="X18" i="17"/>
  <c r="E18" i="17"/>
  <c r="J18" i="17"/>
  <c r="G18" i="17"/>
  <c r="AC15" i="17"/>
  <c r="W18" i="17"/>
  <c r="I18" i="17"/>
  <c r="AC17" i="17"/>
  <c r="O18" i="17"/>
  <c r="AC16" i="17"/>
  <c r="Q18" i="17"/>
  <c r="R18" i="17"/>
  <c r="K18" i="17"/>
  <c r="T18" i="17"/>
  <c r="AA18" i="17"/>
  <c r="R50" i="18"/>
  <c r="W50" i="18"/>
  <c r="AB50" i="18"/>
  <c r="N50" i="18"/>
  <c r="Z50" i="18"/>
  <c r="P50" i="18"/>
  <c r="I50" i="18"/>
  <c r="Y50" i="18"/>
  <c r="M42" i="18"/>
  <c r="N42" i="18"/>
  <c r="G42" i="18"/>
  <c r="W42" i="18"/>
  <c r="P42" i="18"/>
  <c r="S58" i="17"/>
  <c r="S50" i="18"/>
  <c r="J50" i="18"/>
  <c r="M50" i="18"/>
  <c r="Q42" i="18"/>
  <c r="K42" i="18"/>
  <c r="AA42" i="18"/>
  <c r="V50" i="18"/>
  <c r="AC48" i="18"/>
  <c r="E42" i="18"/>
  <c r="AC39" i="18"/>
  <c r="R42" i="18"/>
  <c r="T42" i="18"/>
  <c r="X50" i="18"/>
  <c r="O50" i="18"/>
  <c r="F50" i="18"/>
  <c r="AA50" i="18"/>
  <c r="Q50" i="18"/>
  <c r="U42" i="18"/>
  <c r="F42" i="18"/>
  <c r="V42" i="18"/>
  <c r="O42" i="18"/>
  <c r="H42" i="18"/>
  <c r="X42" i="18"/>
  <c r="AC41" i="18"/>
  <c r="L50" i="18"/>
  <c r="G50" i="18"/>
  <c r="H50" i="18"/>
  <c r="T50" i="18"/>
  <c r="K50" i="18"/>
  <c r="E50" i="18"/>
  <c r="AC47" i="18"/>
  <c r="U50" i="18"/>
  <c r="AC49" i="18"/>
  <c r="Y42" i="18"/>
  <c r="I42" i="18"/>
  <c r="AC40" i="18"/>
  <c r="J42" i="18"/>
  <c r="Z42" i="18"/>
  <c r="S42" i="18"/>
  <c r="L42" i="18"/>
  <c r="AB42" i="18"/>
  <c r="E54" i="18"/>
  <c r="AG39" i="18"/>
  <c r="AG36" i="18"/>
  <c r="AG37" i="18" s="1"/>
  <c r="AG39" i="17"/>
  <c r="AG36" i="17"/>
  <c r="AG37" i="17" s="1"/>
  <c r="Q58" i="17"/>
  <c r="H54" i="18" l="1"/>
  <c r="U58" i="17"/>
  <c r="U22" i="17"/>
  <c r="W26" i="17"/>
  <c r="H58" i="17"/>
  <c r="X54" i="18"/>
  <c r="O54" i="18"/>
  <c r="Z54" i="18"/>
  <c r="W54" i="18"/>
  <c r="F54" i="18"/>
  <c r="N54" i="18"/>
  <c r="V54" i="18"/>
  <c r="M54" i="18"/>
  <c r="O30" i="18"/>
  <c r="G54" i="18"/>
  <c r="Q54" i="18"/>
  <c r="T54" i="18"/>
  <c r="K54" i="18"/>
  <c r="AD52" i="18"/>
  <c r="Y22" i="18"/>
  <c r="AC53" i="18"/>
  <c r="AB54" i="18"/>
  <c r="AC51" i="18"/>
  <c r="W22" i="18"/>
  <c r="J54" i="18"/>
  <c r="S54" i="18"/>
  <c r="AD53" i="18"/>
  <c r="L30" i="18"/>
  <c r="Z30" i="18"/>
  <c r="E22" i="18"/>
  <c r="R22" i="18"/>
  <c r="AA54" i="18"/>
  <c r="AD51" i="18"/>
  <c r="P22" i="18"/>
  <c r="AC52" i="18"/>
  <c r="Q22" i="18"/>
  <c r="AA22" i="18"/>
  <c r="P54" i="18"/>
  <c r="H22" i="18"/>
  <c r="M22" i="18"/>
  <c r="V26" i="17"/>
  <c r="V58" i="17"/>
  <c r="T22" i="18"/>
  <c r="Z22" i="18"/>
  <c r="L58" i="17"/>
  <c r="J22" i="18"/>
  <c r="L22" i="18"/>
  <c r="AB22" i="18"/>
  <c r="G22" i="18"/>
  <c r="K22" i="18"/>
  <c r="J30" i="18"/>
  <c r="N22" i="18"/>
  <c r="AD20" i="18"/>
  <c r="S22" i="18"/>
  <c r="Z46" i="18"/>
  <c r="E58" i="17"/>
  <c r="X30" i="18"/>
  <c r="J26" i="17"/>
  <c r="J58" i="17"/>
  <c r="I22" i="18"/>
  <c r="U22" i="18"/>
  <c r="X46" i="18"/>
  <c r="M30" i="18"/>
  <c r="F58" i="17"/>
  <c r="AB30" i="18"/>
  <c r="Q18" i="18"/>
  <c r="Q26" i="17"/>
  <c r="R34" i="17"/>
  <c r="AC20" i="17"/>
  <c r="AD21" i="18"/>
  <c r="V30" i="18"/>
  <c r="AD20" i="17"/>
  <c r="Y30" i="18"/>
  <c r="S30" i="18"/>
  <c r="Y58" i="17"/>
  <c r="K26" i="17"/>
  <c r="T58" i="17"/>
  <c r="P58" i="17"/>
  <c r="R26" i="17"/>
  <c r="AB58" i="17"/>
  <c r="AB26" i="18"/>
  <c r="P46" i="18"/>
  <c r="X22" i="18"/>
  <c r="F30" i="18"/>
  <c r="H30" i="18"/>
  <c r="T30" i="18"/>
  <c r="K34" i="17"/>
  <c r="W58" i="17"/>
  <c r="I18" i="18"/>
  <c r="O22" i="18"/>
  <c r="AC21" i="18"/>
  <c r="G30" i="18"/>
  <c r="Z26" i="17"/>
  <c r="R46" i="18"/>
  <c r="I30" i="18"/>
  <c r="K30" i="18"/>
  <c r="AD55" i="17"/>
  <c r="AD19" i="18"/>
  <c r="M58" i="17"/>
  <c r="V22" i="18"/>
  <c r="AC21" i="17"/>
  <c r="Z58" i="17"/>
  <c r="AC55" i="17"/>
  <c r="O58" i="17"/>
  <c r="L34" i="17"/>
  <c r="L18" i="18"/>
  <c r="R58" i="17"/>
  <c r="AD57" i="17"/>
  <c r="X58" i="17"/>
  <c r="G58" i="17"/>
  <c r="N58" i="17"/>
  <c r="G18" i="18"/>
  <c r="AC19" i="17"/>
  <c r="AD56" i="17"/>
  <c r="Q22" i="17"/>
  <c r="AD21" i="17"/>
  <c r="AC56" i="17"/>
  <c r="W34" i="17"/>
  <c r="AC57" i="17"/>
  <c r="Z34" i="17"/>
  <c r="W18" i="18"/>
  <c r="T18" i="18"/>
  <c r="E26" i="17"/>
  <c r="O26" i="17"/>
  <c r="L26" i="17"/>
  <c r="V34" i="18"/>
  <c r="R30" i="18"/>
  <c r="T34" i="17"/>
  <c r="H26" i="17"/>
  <c r="M18" i="18"/>
  <c r="F26" i="17"/>
  <c r="I26" i="17"/>
  <c r="AD32" i="17"/>
  <c r="AB26" i="17"/>
  <c r="Y26" i="17"/>
  <c r="O46" i="18"/>
  <c r="P26" i="18"/>
  <c r="E30" i="18"/>
  <c r="Y46" i="18"/>
  <c r="N30" i="18"/>
  <c r="P34" i="17"/>
  <c r="U34" i="17"/>
  <c r="P26" i="17"/>
  <c r="N26" i="17"/>
  <c r="G26" i="17"/>
  <c r="Z18" i="18"/>
  <c r="G34" i="17"/>
  <c r="AD23" i="17"/>
  <c r="X26" i="17"/>
  <c r="U26" i="17"/>
  <c r="Y18" i="18"/>
  <c r="T26" i="17"/>
  <c r="AB18" i="18"/>
  <c r="AD27" i="18"/>
  <c r="N46" i="18"/>
  <c r="E34" i="17"/>
  <c r="R18" i="18"/>
  <c r="S46" i="18"/>
  <c r="U34" i="18"/>
  <c r="F18" i="18"/>
  <c r="M26" i="17"/>
  <c r="O18" i="18"/>
  <c r="J58" i="18"/>
  <c r="Y34" i="17"/>
  <c r="P30" i="18"/>
  <c r="K18" i="18"/>
  <c r="R34" i="18"/>
  <c r="Q34" i="17"/>
  <c r="X34" i="17"/>
  <c r="X34" i="18"/>
  <c r="W30" i="18"/>
  <c r="AC27" i="18"/>
  <c r="W54" i="17"/>
  <c r="F46" i="18"/>
  <c r="AB34" i="18"/>
  <c r="H46" i="18"/>
  <c r="L46" i="18"/>
  <c r="I34" i="17"/>
  <c r="J34" i="17"/>
  <c r="V34" i="17"/>
  <c r="AA26" i="17"/>
  <c r="P58" i="18"/>
  <c r="W26" i="18"/>
  <c r="AD17" i="18"/>
  <c r="V42" i="17"/>
  <c r="O34" i="18"/>
  <c r="G34" i="18"/>
  <c r="U30" i="18"/>
  <c r="P18" i="18"/>
  <c r="Q46" i="18"/>
  <c r="G46" i="18"/>
  <c r="AD31" i="17"/>
  <c r="AB34" i="17"/>
  <c r="S34" i="17"/>
  <c r="N34" i="17"/>
  <c r="AC32" i="17"/>
  <c r="AA42" i="17"/>
  <c r="P34" i="18"/>
  <c r="F26" i="18"/>
  <c r="K46" i="18"/>
  <c r="AC31" i="17"/>
  <c r="AA34" i="17"/>
  <c r="AD33" i="17"/>
  <c r="H34" i="17"/>
  <c r="H58" i="18"/>
  <c r="J18" i="18"/>
  <c r="M26" i="18"/>
  <c r="M34" i="17"/>
  <c r="F34" i="17"/>
  <c r="Q34" i="18"/>
  <c r="AD25" i="17"/>
  <c r="E42" i="17"/>
  <c r="G58" i="18"/>
  <c r="R54" i="17"/>
  <c r="T54" i="17"/>
  <c r="W46" i="18"/>
  <c r="AC33" i="17"/>
  <c r="N18" i="18"/>
  <c r="O34" i="17"/>
  <c r="AC20" i="18"/>
  <c r="AA18" i="18"/>
  <c r="L34" i="18"/>
  <c r="AD28" i="18"/>
  <c r="V46" i="18"/>
  <c r="AB46" i="18"/>
  <c r="T46" i="18"/>
  <c r="L42" i="17"/>
  <c r="N26" i="18"/>
  <c r="M34" i="18"/>
  <c r="AC25" i="17"/>
  <c r="Y34" i="18"/>
  <c r="E34" i="18"/>
  <c r="AC44" i="18"/>
  <c r="AC45" i="18"/>
  <c r="R26" i="18"/>
  <c r="Z26" i="18"/>
  <c r="U46" i="18"/>
  <c r="I46" i="18"/>
  <c r="AA46" i="18"/>
  <c r="M46" i="18"/>
  <c r="V18" i="18"/>
  <c r="AD43" i="18"/>
  <c r="AD44" i="18"/>
  <c r="AB38" i="18"/>
  <c r="F34" i="18"/>
  <c r="O38" i="18"/>
  <c r="AC23" i="17"/>
  <c r="AA30" i="18"/>
  <c r="AD45" i="18"/>
  <c r="X54" i="17"/>
  <c r="J46" i="18"/>
  <c r="AC43" i="18"/>
  <c r="E46" i="18"/>
  <c r="AD16" i="18"/>
  <c r="N34" i="18"/>
  <c r="E18" i="18"/>
  <c r="H26" i="18"/>
  <c r="S26" i="18"/>
  <c r="K26" i="18"/>
  <c r="M54" i="17"/>
  <c r="AC19" i="18"/>
  <c r="Q30" i="18"/>
  <c r="J38" i="18"/>
  <c r="Z58" i="18"/>
  <c r="AA34" i="18"/>
  <c r="S34" i="18"/>
  <c r="Y26" i="18"/>
  <c r="Z34" i="18"/>
  <c r="J26" i="18"/>
  <c r="AA26" i="18"/>
  <c r="H18" i="18"/>
  <c r="T26" i="18"/>
  <c r="I26" i="18"/>
  <c r="F54" i="17"/>
  <c r="L54" i="17"/>
  <c r="Z38" i="18"/>
  <c r="J34" i="18"/>
  <c r="AD29" i="18"/>
  <c r="X26" i="18"/>
  <c r="AD24" i="18"/>
  <c r="E26" i="18"/>
  <c r="Q26" i="18"/>
  <c r="Z50" i="17"/>
  <c r="W38" i="18"/>
  <c r="E54" i="17"/>
  <c r="H34" i="18"/>
  <c r="AD25" i="18"/>
  <c r="U38" i="18"/>
  <c r="AC28" i="18"/>
  <c r="AC29" i="18"/>
  <c r="AC23" i="18"/>
  <c r="AC24" i="18"/>
  <c r="G26" i="18"/>
  <c r="AD31" i="18"/>
  <c r="AC17" i="18"/>
  <c r="S18" i="18"/>
  <c r="U26" i="18"/>
  <c r="O54" i="17"/>
  <c r="K50" i="17"/>
  <c r="AD24" i="17"/>
  <c r="U42" i="17"/>
  <c r="M50" i="17"/>
  <c r="AC31" i="18"/>
  <c r="F22" i="18"/>
  <c r="V26" i="18"/>
  <c r="AC25" i="18"/>
  <c r="M42" i="17"/>
  <c r="Z42" i="17"/>
  <c r="O42" i="17"/>
  <c r="I54" i="17"/>
  <c r="O26" i="18"/>
  <c r="G54" i="17"/>
  <c r="AA54" i="17"/>
  <c r="H54" i="17"/>
  <c r="AD23" i="18"/>
  <c r="Z54" i="17"/>
  <c r="L26" i="18"/>
  <c r="AD33" i="18"/>
  <c r="V38" i="18"/>
  <c r="Q58" i="18"/>
  <c r="AB58" i="18"/>
  <c r="K34" i="18"/>
  <c r="AD32" i="18"/>
  <c r="W34" i="18"/>
  <c r="I34" i="18"/>
  <c r="Q54" i="17"/>
  <c r="AD52" i="17"/>
  <c r="AC33" i="18"/>
  <c r="AC15" i="18"/>
  <c r="X50" i="17"/>
  <c r="AD51" i="17"/>
  <c r="U18" i="18"/>
  <c r="E38" i="18"/>
  <c r="I58" i="18"/>
  <c r="U58" i="18"/>
  <c r="AA58" i="18"/>
  <c r="O58" i="18"/>
  <c r="S54" i="17"/>
  <c r="T34" i="18"/>
  <c r="K42" i="17"/>
  <c r="AC32" i="18"/>
  <c r="W58" i="18"/>
  <c r="I38" i="18"/>
  <c r="S38" i="18"/>
  <c r="R58" i="18"/>
  <c r="P54" i="17"/>
  <c r="Y38" i="18"/>
  <c r="AD15" i="18"/>
  <c r="J42" i="17"/>
  <c r="K38" i="18"/>
  <c r="X38" i="18"/>
  <c r="T58" i="18"/>
  <c r="V54" i="17"/>
  <c r="AA38" i="18"/>
  <c r="X58" i="18"/>
  <c r="AD56" i="18"/>
  <c r="H50" i="17"/>
  <c r="AC16" i="18"/>
  <c r="AC57" i="18"/>
  <c r="Q50" i="17"/>
  <c r="O50" i="17"/>
  <c r="R50" i="17"/>
  <c r="X18" i="18"/>
  <c r="AD53" i="17"/>
  <c r="P38" i="18"/>
  <c r="AC53" i="17"/>
  <c r="AC52" i="17"/>
  <c r="AC51" i="17"/>
  <c r="N54" i="17"/>
  <c r="F58" i="18"/>
  <c r="Y42" i="17"/>
  <c r="J50" i="17"/>
  <c r="U54" i="17"/>
  <c r="K54" i="17"/>
  <c r="J54" i="17"/>
  <c r="E50" i="17"/>
  <c r="W50" i="17"/>
  <c r="F42" i="17"/>
  <c r="K58" i="18"/>
  <c r="N58" i="18"/>
  <c r="G38" i="18"/>
  <c r="N38" i="18"/>
  <c r="R42" i="17"/>
  <c r="W42" i="17"/>
  <c r="S42" i="17"/>
  <c r="N42" i="17"/>
  <c r="Y58" i="18"/>
  <c r="V58" i="18"/>
  <c r="AC56" i="18"/>
  <c r="Y54" i="17"/>
  <c r="AC55" i="18"/>
  <c r="AD39" i="17"/>
  <c r="AA50" i="17"/>
  <c r="T38" i="18"/>
  <c r="T42" i="17"/>
  <c r="P42" i="17"/>
  <c r="G42" i="17"/>
  <c r="E58" i="18"/>
  <c r="AD57" i="18"/>
  <c r="AD40" i="17"/>
  <c r="AD55" i="18"/>
  <c r="AC41" i="17"/>
  <c r="X42" i="17"/>
  <c r="AD41" i="17"/>
  <c r="AC40" i="17"/>
  <c r="AB42" i="17"/>
  <c r="M58" i="18"/>
  <c r="I42" i="17"/>
  <c r="AC39" i="17"/>
  <c r="I50" i="17"/>
  <c r="F50" i="17"/>
  <c r="S26" i="17"/>
  <c r="Q42" i="17"/>
  <c r="X46" i="17"/>
  <c r="H42" i="17"/>
  <c r="AC24" i="17"/>
  <c r="AD50" i="18"/>
  <c r="AC35" i="18"/>
  <c r="L38" i="18"/>
  <c r="P50" i="17"/>
  <c r="L50" i="17"/>
  <c r="N50" i="17"/>
  <c r="G50" i="17"/>
  <c r="Y50" i="17"/>
  <c r="S50" i="17"/>
  <c r="V50" i="17"/>
  <c r="H38" i="18"/>
  <c r="AD36" i="18"/>
  <c r="U50" i="17"/>
  <c r="AC48" i="17"/>
  <c r="AC36" i="18"/>
  <c r="AD35" i="18"/>
  <c r="AD37" i="18"/>
  <c r="AC37" i="18"/>
  <c r="Q38" i="18"/>
  <c r="AD48" i="17"/>
  <c r="M38" i="18"/>
  <c r="AC47" i="17"/>
  <c r="AB50" i="17"/>
  <c r="T50" i="17"/>
  <c r="AC49" i="17"/>
  <c r="AD47" i="17"/>
  <c r="R38" i="18"/>
  <c r="AD49" i="17"/>
  <c r="F38" i="18"/>
  <c r="Z14" i="17"/>
  <c r="AD18" i="17"/>
  <c r="AD11" i="17"/>
  <c r="AD42" i="18"/>
  <c r="AD44" i="17"/>
  <c r="AD36" i="17"/>
  <c r="AD13" i="18"/>
  <c r="AD12" i="18"/>
  <c r="AD45" i="17"/>
  <c r="AD35" i="17"/>
  <c r="AD28" i="17"/>
  <c r="AD37" i="17"/>
  <c r="AD13" i="17"/>
  <c r="AD11" i="18"/>
  <c r="AD12" i="17"/>
  <c r="AD29" i="17"/>
  <c r="AD43" i="17"/>
  <c r="AD27" i="17"/>
  <c r="Y14" i="18"/>
  <c r="W46" i="17"/>
  <c r="L30" i="17"/>
  <c r="T14" i="18"/>
  <c r="N30" i="17"/>
  <c r="AB30" i="17"/>
  <c r="X14" i="18"/>
  <c r="AB14" i="17"/>
  <c r="Q38" i="17"/>
  <c r="F14" i="18"/>
  <c r="L14" i="18"/>
  <c r="Z38" i="17"/>
  <c r="J14" i="18"/>
  <c r="Q14" i="18"/>
  <c r="M14" i="18"/>
  <c r="G46" i="17"/>
  <c r="Q46" i="17"/>
  <c r="G38" i="17"/>
  <c r="AA14" i="18"/>
  <c r="Y46" i="17"/>
  <c r="AA14" i="17"/>
  <c r="H38" i="17"/>
  <c r="L38" i="17"/>
  <c r="P30" i="17"/>
  <c r="F30" i="17"/>
  <c r="U30" i="17"/>
  <c r="P14" i="17"/>
  <c r="H14" i="18"/>
  <c r="K14" i="18"/>
  <c r="N14" i="18"/>
  <c r="J46" i="17"/>
  <c r="S14" i="17"/>
  <c r="I14" i="18"/>
  <c r="X38" i="17"/>
  <c r="K14" i="17"/>
  <c r="R38" i="17"/>
  <c r="W38" i="17"/>
  <c r="V38" i="17"/>
  <c r="X30" i="17"/>
  <c r="U46" i="17"/>
  <c r="M38" i="17"/>
  <c r="T38" i="17"/>
  <c r="Y38" i="17"/>
  <c r="T30" i="17"/>
  <c r="H30" i="17"/>
  <c r="Q30" i="17"/>
  <c r="AC11" i="17"/>
  <c r="Y14" i="17"/>
  <c r="W14" i="17"/>
  <c r="H14" i="17"/>
  <c r="O14" i="17"/>
  <c r="J14" i="17"/>
  <c r="Y30" i="17"/>
  <c r="F38" i="17"/>
  <c r="E14" i="17"/>
  <c r="L46" i="17"/>
  <c r="AB46" i="17"/>
  <c r="P46" i="17"/>
  <c r="I38" i="17"/>
  <c r="M46" i="17"/>
  <c r="O30" i="17"/>
  <c r="X14" i="17"/>
  <c r="Z46" i="17"/>
  <c r="H46" i="17"/>
  <c r="K38" i="17"/>
  <c r="Z30" i="17"/>
  <c r="N38" i="17"/>
  <c r="K30" i="17"/>
  <c r="V30" i="17"/>
  <c r="J30" i="17"/>
  <c r="AC13" i="17"/>
  <c r="V14" i="17"/>
  <c r="U14" i="18"/>
  <c r="AC11" i="18"/>
  <c r="S14" i="18"/>
  <c r="P14" i="18"/>
  <c r="R14" i="17"/>
  <c r="O14" i="18"/>
  <c r="AC29" i="17"/>
  <c r="I14" i="17"/>
  <c r="Q14" i="17"/>
  <c r="J38" i="17"/>
  <c r="P38" i="17"/>
  <c r="E30" i="17"/>
  <c r="AC28" i="17"/>
  <c r="AA30" i="17"/>
  <c r="M30" i="17"/>
  <c r="S30" i="17"/>
  <c r="G30" i="17"/>
  <c r="R30" i="17"/>
  <c r="W30" i="17"/>
  <c r="AC12" i="17"/>
  <c r="M14" i="17"/>
  <c r="L14" i="17"/>
  <c r="T14" i="17"/>
  <c r="N14" i="17"/>
  <c r="U14" i="17"/>
  <c r="G14" i="17"/>
  <c r="W14" i="18"/>
  <c r="AB14" i="18"/>
  <c r="Z14" i="18"/>
  <c r="AC13" i="18"/>
  <c r="R14" i="18"/>
  <c r="V14" i="18"/>
  <c r="AC12" i="18"/>
  <c r="G14" i="18"/>
  <c r="E14" i="18"/>
  <c r="AC27" i="17"/>
  <c r="I30" i="17"/>
  <c r="F14" i="17"/>
  <c r="O38" i="17"/>
  <c r="AB38" i="17"/>
  <c r="U38" i="17"/>
  <c r="E38" i="17"/>
  <c r="AA38" i="17"/>
  <c r="S38" i="17"/>
  <c r="AC36" i="17"/>
  <c r="AC35" i="17"/>
  <c r="AC37" i="17"/>
  <c r="F46" i="17"/>
  <c r="O46" i="17"/>
  <c r="AA46" i="17"/>
  <c r="T46" i="17"/>
  <c r="V46" i="17"/>
  <c r="K46" i="17"/>
  <c r="R46" i="17"/>
  <c r="AC44" i="17"/>
  <c r="N46" i="17"/>
  <c r="S46" i="17"/>
  <c r="AC43" i="17"/>
  <c r="AC45" i="17"/>
  <c r="I46" i="17"/>
  <c r="E46" i="17"/>
  <c r="AC18" i="17"/>
  <c r="AC42" i="18"/>
  <c r="AG43" i="18"/>
  <c r="AG40" i="18"/>
  <c r="AG41" i="18" s="1"/>
  <c r="AC50" i="18"/>
  <c r="AG40" i="17"/>
  <c r="AG41" i="17" s="1"/>
  <c r="AG43" i="17"/>
  <c r="AC54" i="18" l="1"/>
  <c r="AD54" i="18"/>
  <c r="AD22" i="18"/>
  <c r="AC22" i="17"/>
  <c r="AD22" i="17"/>
  <c r="AD58" i="17"/>
  <c r="AC22" i="18"/>
  <c r="AC58" i="17"/>
  <c r="AC34" i="17"/>
  <c r="AD26" i="17"/>
  <c r="AC46" i="18"/>
  <c r="AC30" i="18"/>
  <c r="AD30" i="18"/>
  <c r="AD34" i="17"/>
  <c r="AC18" i="18"/>
  <c r="AD46" i="18"/>
  <c r="AC26" i="17"/>
  <c r="AD18" i="18"/>
  <c r="AC26" i="18"/>
  <c r="AC34" i="18"/>
  <c r="AD34" i="18"/>
  <c r="AD26" i="18"/>
  <c r="AC58" i="18"/>
  <c r="AD54" i="17"/>
  <c r="AC54" i="17"/>
  <c r="AC42" i="17"/>
  <c r="AD58" i="18"/>
  <c r="AD42" i="17"/>
  <c r="AD38" i="18"/>
  <c r="AC50" i="17"/>
  <c r="AC38" i="18"/>
  <c r="AD50" i="17"/>
  <c r="AD14" i="17"/>
  <c r="AD30" i="17"/>
  <c r="AD46" i="17"/>
  <c r="AD14" i="18"/>
  <c r="AD38" i="17"/>
  <c r="AC14" i="18"/>
  <c r="AC14" i="17"/>
  <c r="AC30" i="17"/>
  <c r="AC38" i="17"/>
  <c r="AC46" i="17"/>
  <c r="AG44" i="18"/>
  <c r="AG45" i="18" s="1"/>
  <c r="AG47" i="18"/>
  <c r="AG44" i="17"/>
  <c r="AG45" i="17" s="1"/>
  <c r="AG47" i="17"/>
  <c r="AC59" i="18" l="1"/>
  <c r="AD59" i="18"/>
  <c r="AD59" i="17"/>
  <c r="AG48" i="18"/>
  <c r="AG49" i="18" s="1"/>
  <c r="AG51" i="18"/>
  <c r="AG48" i="17"/>
  <c r="AG49" i="17" s="1"/>
  <c r="AG51" i="17"/>
  <c r="AG55" i="18" l="1"/>
  <c r="AG56" i="18" s="1"/>
  <c r="AG57" i="18" s="1"/>
  <c r="AG52" i="18"/>
  <c r="AG53" i="18" s="1"/>
  <c r="AG55" i="17"/>
  <c r="AG56" i="17" s="1"/>
  <c r="AG57" i="17" s="1"/>
  <c r="AG52" i="17"/>
  <c r="AG53" i="17" s="1"/>
  <c r="AB86" i="14" l="1"/>
  <c r="AA86" i="14"/>
  <c r="Z86" i="14"/>
  <c r="Y86" i="14"/>
  <c r="X86" i="14"/>
  <c r="W86" i="14"/>
  <c r="V86" i="14"/>
  <c r="U86" i="14"/>
  <c r="T86" i="14"/>
  <c r="S86" i="14"/>
  <c r="R86" i="14"/>
  <c r="Q86" i="14"/>
  <c r="P86" i="14"/>
  <c r="O86" i="14"/>
  <c r="N86" i="14"/>
  <c r="M86" i="14"/>
  <c r="L86" i="14"/>
  <c r="K86" i="14"/>
  <c r="J86" i="14"/>
  <c r="I86" i="14"/>
  <c r="H86" i="14"/>
  <c r="G86" i="14"/>
  <c r="F86" i="14"/>
  <c r="E86" i="14"/>
  <c r="AB85" i="14"/>
  <c r="AA85" i="14"/>
  <c r="Z85" i="14"/>
  <c r="Y85" i="14"/>
  <c r="X85" i="14"/>
  <c r="W85" i="14"/>
  <c r="V85" i="14"/>
  <c r="U85" i="14"/>
  <c r="T85" i="14"/>
  <c r="S85" i="14"/>
  <c r="R85" i="14"/>
  <c r="Q85" i="14"/>
  <c r="P85" i="14"/>
  <c r="O85" i="14"/>
  <c r="N85" i="14"/>
  <c r="M85" i="14"/>
  <c r="L85" i="14"/>
  <c r="K85" i="14"/>
  <c r="J85" i="14"/>
  <c r="I85" i="14"/>
  <c r="H85" i="14"/>
  <c r="G85" i="14"/>
  <c r="F85" i="14"/>
  <c r="E85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AB81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AB78" i="14"/>
  <c r="AA78" i="14"/>
  <c r="Z78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Y78" i="15" l="1"/>
  <c r="U78" i="15"/>
  <c r="Q78" i="15"/>
  <c r="M78" i="15"/>
  <c r="I78" i="15"/>
  <c r="E78" i="15"/>
  <c r="Y77" i="15"/>
  <c r="U77" i="15"/>
  <c r="Q77" i="15"/>
  <c r="M77" i="15"/>
  <c r="I77" i="15"/>
  <c r="E77" i="15"/>
  <c r="Y76" i="15"/>
  <c r="U76" i="15"/>
  <c r="Q76" i="15"/>
  <c r="M76" i="15"/>
  <c r="I76" i="15"/>
  <c r="E76" i="15"/>
  <c r="Y74" i="15"/>
  <c r="U74" i="15"/>
  <c r="Q74" i="15"/>
  <c r="M74" i="15"/>
  <c r="I74" i="15"/>
  <c r="E74" i="15"/>
  <c r="Y73" i="15"/>
  <c r="U73" i="15"/>
  <c r="Q73" i="15"/>
  <c r="M73" i="15"/>
  <c r="I73" i="15"/>
  <c r="E73" i="15"/>
  <c r="Y72" i="15"/>
  <c r="U72" i="15"/>
  <c r="Q72" i="15"/>
  <c r="M72" i="15"/>
  <c r="I72" i="15"/>
  <c r="E72" i="15"/>
  <c r="Y70" i="15"/>
  <c r="U70" i="15"/>
  <c r="Q70" i="15"/>
  <c r="M70" i="15"/>
  <c r="I70" i="15"/>
  <c r="E70" i="15"/>
  <c r="Y69" i="15"/>
  <c r="U69" i="15"/>
  <c r="Q69" i="15"/>
  <c r="M69" i="15"/>
  <c r="I69" i="15"/>
  <c r="E69" i="15"/>
  <c r="Y68" i="15"/>
  <c r="U68" i="15"/>
  <c r="Q68" i="15"/>
  <c r="M68" i="15"/>
  <c r="I68" i="15"/>
  <c r="E68" i="15"/>
  <c r="Y66" i="15"/>
  <c r="U66" i="15"/>
  <c r="Q66" i="15"/>
  <c r="M66" i="15"/>
  <c r="I66" i="15"/>
  <c r="E66" i="15"/>
  <c r="Y65" i="15"/>
  <c r="U65" i="15"/>
  <c r="Q65" i="15"/>
  <c r="M65" i="15"/>
  <c r="I65" i="15"/>
  <c r="E65" i="15"/>
  <c r="Y64" i="15"/>
  <c r="U64" i="15"/>
  <c r="Q64" i="15"/>
  <c r="M64" i="15"/>
  <c r="I64" i="15"/>
  <c r="E64" i="15"/>
  <c r="F64" i="15"/>
  <c r="G64" i="15"/>
  <c r="H64" i="15"/>
  <c r="J64" i="15"/>
  <c r="K64" i="15"/>
  <c r="L64" i="15"/>
  <c r="N64" i="15"/>
  <c r="O64" i="15"/>
  <c r="P64" i="15"/>
  <c r="R64" i="15"/>
  <c r="S64" i="15"/>
  <c r="T64" i="15"/>
  <c r="V64" i="15"/>
  <c r="W64" i="15"/>
  <c r="X64" i="15"/>
  <c r="Z64" i="15"/>
  <c r="AA64" i="15"/>
  <c r="AB64" i="15"/>
  <c r="F65" i="15"/>
  <c r="G65" i="15"/>
  <c r="H65" i="15"/>
  <c r="J65" i="15"/>
  <c r="K65" i="15"/>
  <c r="L65" i="15"/>
  <c r="N65" i="15"/>
  <c r="O65" i="15"/>
  <c r="P65" i="15"/>
  <c r="R65" i="15"/>
  <c r="S65" i="15"/>
  <c r="T65" i="15"/>
  <c r="V65" i="15"/>
  <c r="W65" i="15"/>
  <c r="X65" i="15"/>
  <c r="Z65" i="15"/>
  <c r="AA65" i="15"/>
  <c r="AB65" i="15"/>
  <c r="F66" i="15"/>
  <c r="G66" i="15"/>
  <c r="H66" i="15"/>
  <c r="J66" i="15"/>
  <c r="K66" i="15"/>
  <c r="L66" i="15"/>
  <c r="N66" i="15"/>
  <c r="O66" i="15"/>
  <c r="P66" i="15"/>
  <c r="R66" i="15"/>
  <c r="S66" i="15"/>
  <c r="T66" i="15"/>
  <c r="V66" i="15"/>
  <c r="W66" i="15"/>
  <c r="X66" i="15"/>
  <c r="Z66" i="15"/>
  <c r="AA66" i="15"/>
  <c r="AB66" i="15"/>
  <c r="F68" i="15"/>
  <c r="G68" i="15"/>
  <c r="H68" i="15"/>
  <c r="J68" i="15"/>
  <c r="K68" i="15"/>
  <c r="L68" i="15"/>
  <c r="N68" i="15"/>
  <c r="O68" i="15"/>
  <c r="P68" i="15"/>
  <c r="R68" i="15"/>
  <c r="S68" i="15"/>
  <c r="T68" i="15"/>
  <c r="V68" i="15"/>
  <c r="W68" i="15"/>
  <c r="X68" i="15"/>
  <c r="Z68" i="15"/>
  <c r="AA68" i="15"/>
  <c r="AB68" i="15"/>
  <c r="F69" i="15"/>
  <c r="G69" i="15"/>
  <c r="H69" i="15"/>
  <c r="J69" i="15"/>
  <c r="K69" i="15"/>
  <c r="L69" i="15"/>
  <c r="N69" i="15"/>
  <c r="O69" i="15"/>
  <c r="P69" i="15"/>
  <c r="R69" i="15"/>
  <c r="S69" i="15"/>
  <c r="T69" i="15"/>
  <c r="V69" i="15"/>
  <c r="W69" i="15"/>
  <c r="X69" i="15"/>
  <c r="Z69" i="15"/>
  <c r="AA69" i="15"/>
  <c r="AB69" i="15"/>
  <c r="F70" i="15"/>
  <c r="G70" i="15"/>
  <c r="H70" i="15"/>
  <c r="J70" i="15"/>
  <c r="K70" i="15"/>
  <c r="L70" i="15"/>
  <c r="N70" i="15"/>
  <c r="O70" i="15"/>
  <c r="P70" i="15"/>
  <c r="R70" i="15"/>
  <c r="S70" i="15"/>
  <c r="T70" i="15"/>
  <c r="V70" i="15"/>
  <c r="W70" i="15"/>
  <c r="X70" i="15"/>
  <c r="Z70" i="15"/>
  <c r="AA70" i="15"/>
  <c r="AB70" i="15"/>
  <c r="F72" i="15"/>
  <c r="G72" i="15"/>
  <c r="H72" i="15"/>
  <c r="J72" i="15"/>
  <c r="K72" i="15"/>
  <c r="L72" i="15"/>
  <c r="N72" i="15"/>
  <c r="O72" i="15"/>
  <c r="P72" i="15"/>
  <c r="R72" i="15"/>
  <c r="S72" i="15"/>
  <c r="T72" i="15"/>
  <c r="V72" i="15"/>
  <c r="W72" i="15"/>
  <c r="X72" i="15"/>
  <c r="Z72" i="15"/>
  <c r="AA72" i="15"/>
  <c r="AB72" i="15"/>
  <c r="F73" i="15"/>
  <c r="G73" i="15"/>
  <c r="H73" i="15"/>
  <c r="J73" i="15"/>
  <c r="K73" i="15"/>
  <c r="L73" i="15"/>
  <c r="N73" i="15"/>
  <c r="O73" i="15"/>
  <c r="P73" i="15"/>
  <c r="R73" i="15"/>
  <c r="S73" i="15"/>
  <c r="T73" i="15"/>
  <c r="V73" i="15"/>
  <c r="W73" i="15"/>
  <c r="X73" i="15"/>
  <c r="Z73" i="15"/>
  <c r="AA73" i="15"/>
  <c r="AB73" i="15"/>
  <c r="F74" i="15"/>
  <c r="G74" i="15"/>
  <c r="H74" i="15"/>
  <c r="J74" i="15"/>
  <c r="K74" i="15"/>
  <c r="L74" i="15"/>
  <c r="N74" i="15"/>
  <c r="O74" i="15"/>
  <c r="P74" i="15"/>
  <c r="R74" i="15"/>
  <c r="S74" i="15"/>
  <c r="T74" i="15"/>
  <c r="V74" i="15"/>
  <c r="W74" i="15"/>
  <c r="X74" i="15"/>
  <c r="Z74" i="15"/>
  <c r="AA74" i="15"/>
  <c r="AB74" i="15"/>
  <c r="F76" i="15"/>
  <c r="G76" i="15"/>
  <c r="H76" i="15"/>
  <c r="J76" i="15"/>
  <c r="K76" i="15"/>
  <c r="L76" i="15"/>
  <c r="N76" i="15"/>
  <c r="O76" i="15"/>
  <c r="P76" i="15"/>
  <c r="R76" i="15"/>
  <c r="S76" i="15"/>
  <c r="T76" i="15"/>
  <c r="V76" i="15"/>
  <c r="W76" i="15"/>
  <c r="X76" i="15"/>
  <c r="Z76" i="15"/>
  <c r="AA76" i="15"/>
  <c r="AB76" i="15"/>
  <c r="F77" i="15"/>
  <c r="G77" i="15"/>
  <c r="H77" i="15"/>
  <c r="J77" i="15"/>
  <c r="K77" i="15"/>
  <c r="L77" i="15"/>
  <c r="N77" i="15"/>
  <c r="O77" i="15"/>
  <c r="P77" i="15"/>
  <c r="R77" i="15"/>
  <c r="S77" i="15"/>
  <c r="T77" i="15"/>
  <c r="V77" i="15"/>
  <c r="W77" i="15"/>
  <c r="X77" i="15"/>
  <c r="Z77" i="15"/>
  <c r="AA77" i="15"/>
  <c r="AB77" i="15"/>
  <c r="F78" i="15"/>
  <c r="G78" i="15"/>
  <c r="H78" i="15"/>
  <c r="J78" i="15"/>
  <c r="K78" i="15"/>
  <c r="L78" i="15"/>
  <c r="N78" i="15"/>
  <c r="O78" i="15"/>
  <c r="P78" i="15"/>
  <c r="R78" i="15"/>
  <c r="S78" i="15"/>
  <c r="T78" i="15"/>
  <c r="V78" i="15"/>
  <c r="W78" i="15"/>
  <c r="X78" i="15"/>
  <c r="Z78" i="15"/>
  <c r="AA78" i="15"/>
  <c r="AB78" i="15"/>
  <c r="E80" i="15"/>
  <c r="F80" i="15"/>
  <c r="G80" i="15"/>
  <c r="H80" i="15"/>
  <c r="I80" i="15"/>
  <c r="J80" i="15"/>
  <c r="K80" i="15"/>
  <c r="L80" i="15"/>
  <c r="M80" i="15"/>
  <c r="N80" i="15"/>
  <c r="O80" i="15"/>
  <c r="P80" i="15"/>
  <c r="Q80" i="15"/>
  <c r="R80" i="15"/>
  <c r="S80" i="15"/>
  <c r="T80" i="15"/>
  <c r="U80" i="15"/>
  <c r="V80" i="15"/>
  <c r="W80" i="15"/>
  <c r="X80" i="15"/>
  <c r="Y80" i="15"/>
  <c r="Z80" i="15"/>
  <c r="AA80" i="15"/>
  <c r="AB80" i="15"/>
  <c r="E81" i="15"/>
  <c r="F81" i="15"/>
  <c r="G81" i="15"/>
  <c r="H81" i="15"/>
  <c r="I81" i="15"/>
  <c r="J81" i="15"/>
  <c r="K81" i="15"/>
  <c r="L81" i="15"/>
  <c r="M81" i="15"/>
  <c r="N81" i="15"/>
  <c r="O81" i="15"/>
  <c r="P81" i="15"/>
  <c r="Q81" i="15"/>
  <c r="R81" i="15"/>
  <c r="S81" i="15"/>
  <c r="T81" i="15"/>
  <c r="U81" i="15"/>
  <c r="V81" i="15"/>
  <c r="W81" i="15"/>
  <c r="X81" i="15"/>
  <c r="Y81" i="15"/>
  <c r="Z81" i="15"/>
  <c r="AA81" i="15"/>
  <c r="AB81" i="15"/>
  <c r="E82" i="15"/>
  <c r="F82" i="15"/>
  <c r="G82" i="15"/>
  <c r="H82" i="15"/>
  <c r="I82" i="15"/>
  <c r="J82" i="15"/>
  <c r="K82" i="15"/>
  <c r="L82" i="15"/>
  <c r="M82" i="15"/>
  <c r="N82" i="15"/>
  <c r="O82" i="15"/>
  <c r="P82" i="15"/>
  <c r="Q82" i="15"/>
  <c r="R82" i="15"/>
  <c r="S82" i="15"/>
  <c r="T82" i="15"/>
  <c r="U82" i="15"/>
  <c r="V82" i="15"/>
  <c r="W82" i="15"/>
  <c r="X82" i="15"/>
  <c r="Y82" i="15"/>
  <c r="Z82" i="15"/>
  <c r="AA82" i="15"/>
  <c r="AB82" i="15"/>
  <c r="C27" i="13" l="1"/>
  <c r="E27" i="13" l="1"/>
  <c r="A55" i="15" l="1"/>
  <c r="A51" i="15"/>
  <c r="A47" i="15"/>
  <c r="A43" i="15"/>
  <c r="A39" i="15"/>
  <c r="A35" i="15"/>
  <c r="A31" i="15"/>
  <c r="A27" i="15"/>
  <c r="A23" i="15"/>
  <c r="A19" i="15"/>
  <c r="A15" i="15"/>
  <c r="A11" i="15"/>
  <c r="A55" i="14"/>
  <c r="A51" i="14"/>
  <c r="A47" i="14"/>
  <c r="A43" i="14"/>
  <c r="A39" i="14"/>
  <c r="A35" i="14"/>
  <c r="A31" i="14"/>
  <c r="A27" i="14"/>
  <c r="A19" i="14"/>
  <c r="A15" i="14"/>
  <c r="A23" i="14"/>
  <c r="A11" i="14"/>
  <c r="A108" i="15" l="1"/>
  <c r="A104" i="15"/>
  <c r="A100" i="15"/>
  <c r="A96" i="15"/>
  <c r="A92" i="15"/>
  <c r="A88" i="15"/>
  <c r="A84" i="15"/>
  <c r="A80" i="15"/>
  <c r="A76" i="15"/>
  <c r="A72" i="15"/>
  <c r="A68" i="15"/>
  <c r="A64" i="15"/>
  <c r="D6" i="15"/>
  <c r="A108" i="14"/>
  <c r="A104" i="14"/>
  <c r="A100" i="14"/>
  <c r="A96" i="14"/>
  <c r="A92" i="14"/>
  <c r="A88" i="14"/>
  <c r="A84" i="14"/>
  <c r="A80" i="14"/>
  <c r="A76" i="14"/>
  <c r="A72" i="14"/>
  <c r="A68" i="14"/>
  <c r="A64" i="14"/>
  <c r="D6" i="14"/>
  <c r="B13" i="13"/>
  <c r="J108" i="14" l="1"/>
  <c r="A10" i="15" l="1"/>
  <c r="D11" i="15"/>
  <c r="D12" i="15"/>
  <c r="AG12" i="15"/>
  <c r="AG13" i="15" s="1"/>
  <c r="D13" i="15"/>
  <c r="D15" i="15"/>
  <c r="AF15" i="15"/>
  <c r="AF19" i="15" s="1"/>
  <c r="AF23" i="15" s="1"/>
  <c r="AF27" i="15" s="1"/>
  <c r="AF31" i="15" s="1"/>
  <c r="AF35" i="15" s="1"/>
  <c r="AF39" i="15" s="1"/>
  <c r="AF43" i="15" s="1"/>
  <c r="AF47" i="15" s="1"/>
  <c r="AF51" i="15" s="1"/>
  <c r="AF55" i="15" s="1"/>
  <c r="AG15" i="15"/>
  <c r="AG16" i="15" s="1"/>
  <c r="AG17" i="15" s="1"/>
  <c r="D16" i="15"/>
  <c r="AF16" i="15"/>
  <c r="AF20" i="15" s="1"/>
  <c r="AF24" i="15" s="1"/>
  <c r="AF28" i="15" s="1"/>
  <c r="AF32" i="15" s="1"/>
  <c r="AF36" i="15" s="1"/>
  <c r="AF40" i="15" s="1"/>
  <c r="AF44" i="15" s="1"/>
  <c r="AF48" i="15" s="1"/>
  <c r="AF52" i="15" s="1"/>
  <c r="AF56" i="15" s="1"/>
  <c r="D17" i="15"/>
  <c r="AF17" i="15"/>
  <c r="AF21" i="15" s="1"/>
  <c r="AF25" i="15" s="1"/>
  <c r="AF29" i="15" s="1"/>
  <c r="AF33" i="15" s="1"/>
  <c r="AF37" i="15" s="1"/>
  <c r="AF41" i="15" s="1"/>
  <c r="AF45" i="15" s="1"/>
  <c r="AF49" i="15" s="1"/>
  <c r="AF53" i="15" s="1"/>
  <c r="AF57" i="15" s="1"/>
  <c r="D19" i="15"/>
  <c r="D20" i="15"/>
  <c r="D21" i="15"/>
  <c r="D23" i="15"/>
  <c r="D24" i="15"/>
  <c r="D25" i="15"/>
  <c r="D27" i="15"/>
  <c r="D28" i="15"/>
  <c r="D29" i="15"/>
  <c r="D31" i="15"/>
  <c r="D32" i="15"/>
  <c r="D33" i="15"/>
  <c r="D35" i="15"/>
  <c r="D36" i="15"/>
  <c r="D37" i="15"/>
  <c r="D39" i="15"/>
  <c r="D40" i="15"/>
  <c r="D41" i="15"/>
  <c r="D43" i="15"/>
  <c r="D44" i="15"/>
  <c r="D45" i="15"/>
  <c r="D47" i="15"/>
  <c r="D48" i="15"/>
  <c r="D49" i="15"/>
  <c r="D51" i="15"/>
  <c r="D52" i="15"/>
  <c r="D53" i="15"/>
  <c r="D55" i="15"/>
  <c r="D56" i="15"/>
  <c r="D57" i="15"/>
  <c r="A63" i="15"/>
  <c r="E84" i="15"/>
  <c r="F84" i="15"/>
  <c r="G84" i="15"/>
  <c r="H84" i="15"/>
  <c r="I84" i="15"/>
  <c r="J84" i="15"/>
  <c r="K84" i="15"/>
  <c r="L84" i="15"/>
  <c r="M84" i="15"/>
  <c r="N84" i="15"/>
  <c r="O84" i="15"/>
  <c r="P84" i="15"/>
  <c r="Q84" i="15"/>
  <c r="R84" i="15"/>
  <c r="S84" i="15"/>
  <c r="T84" i="15"/>
  <c r="U84" i="15"/>
  <c r="V84" i="15"/>
  <c r="W84" i="15"/>
  <c r="X84" i="15"/>
  <c r="Y84" i="15"/>
  <c r="Z84" i="15"/>
  <c r="AA84" i="15"/>
  <c r="AB84" i="15"/>
  <c r="E85" i="15"/>
  <c r="F85" i="15"/>
  <c r="G85" i="15"/>
  <c r="H85" i="15"/>
  <c r="I85" i="15"/>
  <c r="J85" i="15"/>
  <c r="K85" i="15"/>
  <c r="L85" i="15"/>
  <c r="M85" i="15"/>
  <c r="N85" i="15"/>
  <c r="O85" i="15"/>
  <c r="P85" i="15"/>
  <c r="Q85" i="15"/>
  <c r="R85" i="15"/>
  <c r="S85" i="15"/>
  <c r="T85" i="15"/>
  <c r="U85" i="15"/>
  <c r="V85" i="15"/>
  <c r="W85" i="15"/>
  <c r="X85" i="15"/>
  <c r="Y85" i="15"/>
  <c r="Z85" i="15"/>
  <c r="AA85" i="15"/>
  <c r="AB85" i="15"/>
  <c r="E86" i="15"/>
  <c r="F86" i="15"/>
  <c r="G86" i="15"/>
  <c r="H86" i="15"/>
  <c r="I86" i="15"/>
  <c r="J86" i="15"/>
  <c r="K86" i="15"/>
  <c r="L86" i="15"/>
  <c r="M86" i="15"/>
  <c r="N86" i="15"/>
  <c r="O86" i="15"/>
  <c r="P86" i="15"/>
  <c r="Q86" i="15"/>
  <c r="R86" i="15"/>
  <c r="S86" i="15"/>
  <c r="T86" i="15"/>
  <c r="U86" i="15"/>
  <c r="V86" i="15"/>
  <c r="W86" i="15"/>
  <c r="X86" i="15"/>
  <c r="Y86" i="15"/>
  <c r="Z86" i="15"/>
  <c r="AA86" i="15"/>
  <c r="AB86" i="15"/>
  <c r="E88" i="15"/>
  <c r="F88" i="15"/>
  <c r="G88" i="15"/>
  <c r="H88" i="15"/>
  <c r="I88" i="15"/>
  <c r="J88" i="15"/>
  <c r="K88" i="15"/>
  <c r="L88" i="15"/>
  <c r="M88" i="15"/>
  <c r="N88" i="15"/>
  <c r="O88" i="15"/>
  <c r="P88" i="15"/>
  <c r="Q88" i="15"/>
  <c r="R88" i="15"/>
  <c r="S88" i="15"/>
  <c r="T88" i="15"/>
  <c r="U88" i="15"/>
  <c r="V88" i="15"/>
  <c r="W88" i="15"/>
  <c r="X88" i="15"/>
  <c r="Y88" i="15"/>
  <c r="Z88" i="15"/>
  <c r="AA88" i="15"/>
  <c r="AB88" i="15"/>
  <c r="E89" i="15"/>
  <c r="F89" i="15"/>
  <c r="G89" i="15"/>
  <c r="H89" i="15"/>
  <c r="I89" i="15"/>
  <c r="J89" i="15"/>
  <c r="K89" i="15"/>
  <c r="L89" i="15"/>
  <c r="M89" i="15"/>
  <c r="N89" i="15"/>
  <c r="O89" i="15"/>
  <c r="P89" i="15"/>
  <c r="Q89" i="15"/>
  <c r="R89" i="15"/>
  <c r="S89" i="15"/>
  <c r="T89" i="15"/>
  <c r="U89" i="15"/>
  <c r="V89" i="15"/>
  <c r="W89" i="15"/>
  <c r="X89" i="15"/>
  <c r="Y89" i="15"/>
  <c r="Z89" i="15"/>
  <c r="AA89" i="15"/>
  <c r="AB89" i="15"/>
  <c r="E90" i="15"/>
  <c r="F90" i="15"/>
  <c r="G90" i="15"/>
  <c r="H90" i="15"/>
  <c r="I90" i="15"/>
  <c r="J90" i="15"/>
  <c r="K90" i="15"/>
  <c r="L90" i="15"/>
  <c r="M90" i="15"/>
  <c r="N90" i="15"/>
  <c r="O90" i="15"/>
  <c r="P90" i="15"/>
  <c r="Q90" i="15"/>
  <c r="R90" i="15"/>
  <c r="S90" i="15"/>
  <c r="T90" i="15"/>
  <c r="U90" i="15"/>
  <c r="V90" i="15"/>
  <c r="W90" i="15"/>
  <c r="X90" i="15"/>
  <c r="Y90" i="15"/>
  <c r="Z90" i="15"/>
  <c r="AA90" i="15"/>
  <c r="AB90" i="15"/>
  <c r="E92" i="15"/>
  <c r="F92" i="15"/>
  <c r="G92" i="15"/>
  <c r="H92" i="15"/>
  <c r="I92" i="15"/>
  <c r="J92" i="15"/>
  <c r="K92" i="15"/>
  <c r="L92" i="15"/>
  <c r="M92" i="15"/>
  <c r="N92" i="15"/>
  <c r="O92" i="15"/>
  <c r="P92" i="15"/>
  <c r="Q92" i="15"/>
  <c r="R92" i="15"/>
  <c r="S92" i="15"/>
  <c r="T92" i="15"/>
  <c r="U92" i="15"/>
  <c r="V92" i="15"/>
  <c r="W92" i="15"/>
  <c r="X92" i="15"/>
  <c r="Y92" i="15"/>
  <c r="Z92" i="15"/>
  <c r="AA92" i="15"/>
  <c r="AB92" i="15"/>
  <c r="E93" i="15"/>
  <c r="F93" i="15"/>
  <c r="G93" i="15"/>
  <c r="H93" i="15"/>
  <c r="I93" i="15"/>
  <c r="J93" i="15"/>
  <c r="K93" i="15"/>
  <c r="L93" i="15"/>
  <c r="M93" i="15"/>
  <c r="N93" i="15"/>
  <c r="O93" i="15"/>
  <c r="P93" i="15"/>
  <c r="Q93" i="15"/>
  <c r="R93" i="15"/>
  <c r="S93" i="15"/>
  <c r="T93" i="15"/>
  <c r="U93" i="15"/>
  <c r="V93" i="15"/>
  <c r="W93" i="15"/>
  <c r="X93" i="15"/>
  <c r="Y93" i="15"/>
  <c r="Z93" i="15"/>
  <c r="AA93" i="15"/>
  <c r="AB93" i="15"/>
  <c r="E94" i="15"/>
  <c r="F94" i="15"/>
  <c r="G94" i="15"/>
  <c r="H94" i="15"/>
  <c r="I94" i="15"/>
  <c r="J94" i="15"/>
  <c r="K94" i="15"/>
  <c r="L94" i="15"/>
  <c r="M94" i="15"/>
  <c r="N94" i="15"/>
  <c r="O94" i="15"/>
  <c r="P94" i="15"/>
  <c r="Q94" i="15"/>
  <c r="R94" i="15"/>
  <c r="S94" i="15"/>
  <c r="T94" i="15"/>
  <c r="U94" i="15"/>
  <c r="V94" i="15"/>
  <c r="W94" i="15"/>
  <c r="X94" i="15"/>
  <c r="Y94" i="15"/>
  <c r="Z94" i="15"/>
  <c r="AA94" i="15"/>
  <c r="AB94" i="15"/>
  <c r="E96" i="15"/>
  <c r="F96" i="15"/>
  <c r="G96" i="15"/>
  <c r="H96" i="15"/>
  <c r="I96" i="15"/>
  <c r="J96" i="15"/>
  <c r="K96" i="15"/>
  <c r="L96" i="15"/>
  <c r="M96" i="15"/>
  <c r="N96" i="15"/>
  <c r="O96" i="15"/>
  <c r="P96" i="15"/>
  <c r="Q96" i="15"/>
  <c r="R96" i="15"/>
  <c r="S96" i="15"/>
  <c r="T96" i="15"/>
  <c r="U96" i="15"/>
  <c r="V96" i="15"/>
  <c r="W96" i="15"/>
  <c r="X96" i="15"/>
  <c r="Y96" i="15"/>
  <c r="Z96" i="15"/>
  <c r="AA96" i="15"/>
  <c r="AB96" i="15"/>
  <c r="E97" i="15"/>
  <c r="F97" i="15"/>
  <c r="G97" i="15"/>
  <c r="H97" i="15"/>
  <c r="I97" i="15"/>
  <c r="J97" i="15"/>
  <c r="K97" i="15"/>
  <c r="L97" i="15"/>
  <c r="M97" i="15"/>
  <c r="N97" i="15"/>
  <c r="O97" i="15"/>
  <c r="P97" i="15"/>
  <c r="Q97" i="15"/>
  <c r="R97" i="15"/>
  <c r="S97" i="15"/>
  <c r="T97" i="15"/>
  <c r="U97" i="15"/>
  <c r="V97" i="15"/>
  <c r="W97" i="15"/>
  <c r="X97" i="15"/>
  <c r="Y97" i="15"/>
  <c r="Z97" i="15"/>
  <c r="AA97" i="15"/>
  <c r="AB97" i="15"/>
  <c r="E98" i="15"/>
  <c r="F98" i="15"/>
  <c r="G98" i="15"/>
  <c r="H98" i="15"/>
  <c r="I98" i="15"/>
  <c r="J98" i="15"/>
  <c r="K98" i="15"/>
  <c r="L98" i="15"/>
  <c r="M98" i="15"/>
  <c r="N98" i="15"/>
  <c r="O98" i="15"/>
  <c r="P98" i="15"/>
  <c r="Q98" i="15"/>
  <c r="R98" i="15"/>
  <c r="S98" i="15"/>
  <c r="T98" i="15"/>
  <c r="U98" i="15"/>
  <c r="V98" i="15"/>
  <c r="W98" i="15"/>
  <c r="X98" i="15"/>
  <c r="Y98" i="15"/>
  <c r="Z98" i="15"/>
  <c r="AA98" i="15"/>
  <c r="AB98" i="15"/>
  <c r="E100" i="15"/>
  <c r="F100" i="15"/>
  <c r="G100" i="15"/>
  <c r="H100" i="15"/>
  <c r="I100" i="15"/>
  <c r="J100" i="15"/>
  <c r="K100" i="15"/>
  <c r="L100" i="15"/>
  <c r="M100" i="15"/>
  <c r="N100" i="15"/>
  <c r="O100" i="15"/>
  <c r="P100" i="15"/>
  <c r="Q100" i="15"/>
  <c r="R100" i="15"/>
  <c r="S100" i="15"/>
  <c r="T100" i="15"/>
  <c r="U100" i="15"/>
  <c r="V100" i="15"/>
  <c r="W100" i="15"/>
  <c r="X100" i="15"/>
  <c r="Y100" i="15"/>
  <c r="Z100" i="15"/>
  <c r="AA100" i="15"/>
  <c r="AB100" i="15"/>
  <c r="E101" i="15"/>
  <c r="F101" i="15"/>
  <c r="G101" i="15"/>
  <c r="H101" i="15"/>
  <c r="I101" i="15"/>
  <c r="J101" i="15"/>
  <c r="K101" i="15"/>
  <c r="L101" i="15"/>
  <c r="M101" i="15"/>
  <c r="N101" i="15"/>
  <c r="O101" i="15"/>
  <c r="P101" i="15"/>
  <c r="Q101" i="15"/>
  <c r="R101" i="15"/>
  <c r="S101" i="15"/>
  <c r="T101" i="15"/>
  <c r="U101" i="15"/>
  <c r="V101" i="15"/>
  <c r="W101" i="15"/>
  <c r="X101" i="15"/>
  <c r="Y101" i="15"/>
  <c r="Z101" i="15"/>
  <c r="AA101" i="15"/>
  <c r="AB101" i="15"/>
  <c r="E102" i="15"/>
  <c r="F102" i="15"/>
  <c r="G102" i="15"/>
  <c r="H102" i="15"/>
  <c r="I102" i="15"/>
  <c r="J102" i="15"/>
  <c r="K102" i="15"/>
  <c r="L102" i="15"/>
  <c r="M102" i="15"/>
  <c r="N102" i="15"/>
  <c r="O102" i="15"/>
  <c r="P102" i="15"/>
  <c r="Q102" i="15"/>
  <c r="R102" i="15"/>
  <c r="S102" i="15"/>
  <c r="T102" i="15"/>
  <c r="U102" i="15"/>
  <c r="V102" i="15"/>
  <c r="W102" i="15"/>
  <c r="X102" i="15"/>
  <c r="Y102" i="15"/>
  <c r="Z102" i="15"/>
  <c r="AA102" i="15"/>
  <c r="AB102" i="15"/>
  <c r="E104" i="15"/>
  <c r="F104" i="15"/>
  <c r="G104" i="15"/>
  <c r="H104" i="15"/>
  <c r="I104" i="15"/>
  <c r="J104" i="15"/>
  <c r="K104" i="15"/>
  <c r="L104" i="15"/>
  <c r="M104" i="15"/>
  <c r="N104" i="15"/>
  <c r="O104" i="15"/>
  <c r="P104" i="15"/>
  <c r="Q104" i="15"/>
  <c r="R104" i="15"/>
  <c r="S104" i="15"/>
  <c r="T104" i="15"/>
  <c r="U104" i="15"/>
  <c r="V104" i="15"/>
  <c r="W104" i="15"/>
  <c r="X104" i="15"/>
  <c r="Y104" i="15"/>
  <c r="Z104" i="15"/>
  <c r="AA104" i="15"/>
  <c r="AB104" i="15"/>
  <c r="E105" i="15"/>
  <c r="F105" i="15"/>
  <c r="G105" i="15"/>
  <c r="H105" i="15"/>
  <c r="I105" i="15"/>
  <c r="J105" i="15"/>
  <c r="K105" i="15"/>
  <c r="L105" i="15"/>
  <c r="M105" i="15"/>
  <c r="N105" i="15"/>
  <c r="O105" i="15"/>
  <c r="P105" i="15"/>
  <c r="Q105" i="15"/>
  <c r="R105" i="15"/>
  <c r="S105" i="15"/>
  <c r="T105" i="15"/>
  <c r="U105" i="15"/>
  <c r="V105" i="15"/>
  <c r="W105" i="15"/>
  <c r="X105" i="15"/>
  <c r="Y105" i="15"/>
  <c r="Z105" i="15"/>
  <c r="AA105" i="15"/>
  <c r="AB105" i="15"/>
  <c r="E106" i="15"/>
  <c r="F106" i="15"/>
  <c r="G106" i="15"/>
  <c r="H106" i="15"/>
  <c r="I106" i="15"/>
  <c r="J106" i="15"/>
  <c r="K106" i="15"/>
  <c r="L106" i="15"/>
  <c r="M106" i="15"/>
  <c r="N106" i="15"/>
  <c r="O106" i="15"/>
  <c r="P106" i="15"/>
  <c r="Q106" i="15"/>
  <c r="R106" i="15"/>
  <c r="S106" i="15"/>
  <c r="T106" i="15"/>
  <c r="U106" i="15"/>
  <c r="V106" i="15"/>
  <c r="W106" i="15"/>
  <c r="X106" i="15"/>
  <c r="Y106" i="15"/>
  <c r="Z106" i="15"/>
  <c r="AA106" i="15"/>
  <c r="AB106" i="15"/>
  <c r="E108" i="15"/>
  <c r="F108" i="15"/>
  <c r="G108" i="15"/>
  <c r="H108" i="15"/>
  <c r="I108" i="15"/>
  <c r="J108" i="15"/>
  <c r="K108" i="15"/>
  <c r="L108" i="15"/>
  <c r="M108" i="15"/>
  <c r="N108" i="15"/>
  <c r="O108" i="15"/>
  <c r="P108" i="15"/>
  <c r="Q108" i="15"/>
  <c r="R108" i="15"/>
  <c r="S108" i="15"/>
  <c r="T108" i="15"/>
  <c r="U108" i="15"/>
  <c r="V108" i="15"/>
  <c r="W108" i="15"/>
  <c r="X108" i="15"/>
  <c r="Y108" i="15"/>
  <c r="Z108" i="15"/>
  <c r="AA108" i="15"/>
  <c r="AB108" i="15"/>
  <c r="E109" i="15"/>
  <c r="F109" i="15"/>
  <c r="G109" i="15"/>
  <c r="H109" i="15"/>
  <c r="I109" i="15"/>
  <c r="J109" i="15"/>
  <c r="K109" i="15"/>
  <c r="L109" i="15"/>
  <c r="M109" i="15"/>
  <c r="N109" i="15"/>
  <c r="O109" i="15"/>
  <c r="P109" i="15"/>
  <c r="Q109" i="15"/>
  <c r="R109" i="15"/>
  <c r="S109" i="15"/>
  <c r="T109" i="15"/>
  <c r="U109" i="15"/>
  <c r="V109" i="15"/>
  <c r="W109" i="15"/>
  <c r="X109" i="15"/>
  <c r="Y109" i="15"/>
  <c r="Z109" i="15"/>
  <c r="AA109" i="15"/>
  <c r="AB109" i="15"/>
  <c r="E110" i="15"/>
  <c r="F110" i="15"/>
  <c r="G110" i="15"/>
  <c r="H110" i="15"/>
  <c r="I110" i="15"/>
  <c r="J110" i="15"/>
  <c r="K110" i="15"/>
  <c r="L110" i="15"/>
  <c r="M110" i="15"/>
  <c r="N110" i="15"/>
  <c r="O110" i="15"/>
  <c r="P110" i="15"/>
  <c r="Q110" i="15"/>
  <c r="R110" i="15"/>
  <c r="S110" i="15"/>
  <c r="T110" i="15"/>
  <c r="U110" i="15"/>
  <c r="V110" i="15"/>
  <c r="W110" i="15"/>
  <c r="X110" i="15"/>
  <c r="Y110" i="15"/>
  <c r="Z110" i="15"/>
  <c r="AA110" i="15"/>
  <c r="AB110" i="15"/>
  <c r="A10" i="14"/>
  <c r="B11" i="14"/>
  <c r="D11" i="14"/>
  <c r="D12" i="14"/>
  <c r="D65" i="14" s="1"/>
  <c r="AG12" i="14"/>
  <c r="AG13" i="14" s="1"/>
  <c r="D13" i="14"/>
  <c r="D66" i="14" s="1"/>
  <c r="AC66" i="14" s="1"/>
  <c r="B15" i="14"/>
  <c r="D15" i="14"/>
  <c r="D68" i="14" s="1"/>
  <c r="AF15" i="14"/>
  <c r="AG15" i="14"/>
  <c r="AG16" i="14" s="1"/>
  <c r="AG17" i="14" s="1"/>
  <c r="D16" i="14"/>
  <c r="D69" i="14" s="1"/>
  <c r="AF16" i="14"/>
  <c r="AF20" i="14" s="1"/>
  <c r="AF24" i="14" s="1"/>
  <c r="AF28" i="14" s="1"/>
  <c r="AF32" i="14" s="1"/>
  <c r="AF36" i="14" s="1"/>
  <c r="AF40" i="14" s="1"/>
  <c r="AF44" i="14" s="1"/>
  <c r="AF48" i="14" s="1"/>
  <c r="AF52" i="14" s="1"/>
  <c r="AF56" i="14" s="1"/>
  <c r="D17" i="14"/>
  <c r="D70" i="14" s="1"/>
  <c r="AF17" i="14"/>
  <c r="AF21" i="14" s="1"/>
  <c r="AF25" i="14" s="1"/>
  <c r="AF29" i="14" s="1"/>
  <c r="AF33" i="14" s="1"/>
  <c r="AF37" i="14" s="1"/>
  <c r="AF41" i="14" s="1"/>
  <c r="AF45" i="14" s="1"/>
  <c r="AF49" i="14" s="1"/>
  <c r="AF53" i="14" s="1"/>
  <c r="AF57" i="14" s="1"/>
  <c r="B19" i="14"/>
  <c r="D19" i="14"/>
  <c r="D72" i="14" s="1"/>
  <c r="AF19" i="14"/>
  <c r="AF23" i="14" s="1"/>
  <c r="AF27" i="14" s="1"/>
  <c r="AF31" i="14" s="1"/>
  <c r="AF35" i="14" s="1"/>
  <c r="AF39" i="14" s="1"/>
  <c r="AF43" i="14" s="1"/>
  <c r="AF47" i="14" s="1"/>
  <c r="AF51" i="14" s="1"/>
  <c r="AF55" i="14" s="1"/>
  <c r="D20" i="14"/>
  <c r="D73" i="14" s="1"/>
  <c r="D21" i="14"/>
  <c r="D74" i="14" s="1"/>
  <c r="B23" i="14"/>
  <c r="D23" i="14"/>
  <c r="D76" i="14" s="1"/>
  <c r="D24" i="14"/>
  <c r="D77" i="14" s="1"/>
  <c r="D25" i="14"/>
  <c r="D78" i="14" s="1"/>
  <c r="B27" i="14"/>
  <c r="D27" i="14"/>
  <c r="D80" i="14" s="1"/>
  <c r="D28" i="14"/>
  <c r="D81" i="14" s="1"/>
  <c r="D29" i="14"/>
  <c r="D82" i="14" s="1"/>
  <c r="B31" i="14"/>
  <c r="D31" i="14"/>
  <c r="D84" i="14" s="1"/>
  <c r="D32" i="14"/>
  <c r="D85" i="14" s="1"/>
  <c r="D33" i="14"/>
  <c r="D86" i="14" s="1"/>
  <c r="B35" i="14"/>
  <c r="D35" i="14"/>
  <c r="D88" i="14" s="1"/>
  <c r="D36" i="14"/>
  <c r="D89" i="14" s="1"/>
  <c r="D37" i="14"/>
  <c r="D90" i="14" s="1"/>
  <c r="B39" i="14"/>
  <c r="D39" i="14"/>
  <c r="D92" i="14" s="1"/>
  <c r="D40" i="14"/>
  <c r="D93" i="14" s="1"/>
  <c r="D41" i="14"/>
  <c r="D94" i="14" s="1"/>
  <c r="B43" i="14"/>
  <c r="D43" i="14"/>
  <c r="D96" i="14" s="1"/>
  <c r="D44" i="14"/>
  <c r="D97" i="14" s="1"/>
  <c r="D45" i="14"/>
  <c r="D98" i="14" s="1"/>
  <c r="B47" i="14"/>
  <c r="D47" i="14"/>
  <c r="D100" i="14" s="1"/>
  <c r="D48" i="14"/>
  <c r="D101" i="14" s="1"/>
  <c r="D49" i="14"/>
  <c r="D102" i="14" s="1"/>
  <c r="B51" i="14"/>
  <c r="D51" i="14"/>
  <c r="D104" i="14" s="1"/>
  <c r="D52" i="14"/>
  <c r="D105" i="14" s="1"/>
  <c r="D53" i="14"/>
  <c r="D106" i="14" s="1"/>
  <c r="B55" i="14"/>
  <c r="D55" i="14"/>
  <c r="D108" i="14" s="1"/>
  <c r="D56" i="14"/>
  <c r="D109" i="14" s="1"/>
  <c r="D57" i="14"/>
  <c r="D110" i="14" s="1"/>
  <c r="A63" i="14"/>
  <c r="E88" i="14"/>
  <c r="F88" i="14"/>
  <c r="G88" i="14"/>
  <c r="H88" i="14"/>
  <c r="I88" i="14"/>
  <c r="J88" i="14"/>
  <c r="K88" i="14"/>
  <c r="L88" i="14"/>
  <c r="M88" i="14"/>
  <c r="N88" i="14"/>
  <c r="O88" i="14"/>
  <c r="P88" i="14"/>
  <c r="Q88" i="14"/>
  <c r="R88" i="14"/>
  <c r="S88" i="14"/>
  <c r="T88" i="14"/>
  <c r="U88" i="14"/>
  <c r="V88" i="14"/>
  <c r="W88" i="14"/>
  <c r="X88" i="14"/>
  <c r="Y88" i="14"/>
  <c r="Z88" i="14"/>
  <c r="AA88" i="14"/>
  <c r="AB88" i="14"/>
  <c r="E89" i="14"/>
  <c r="F89" i="14"/>
  <c r="G89" i="14"/>
  <c r="H89" i="14"/>
  <c r="I89" i="14"/>
  <c r="J89" i="14"/>
  <c r="K89" i="14"/>
  <c r="L89" i="14"/>
  <c r="M89" i="14"/>
  <c r="N89" i="14"/>
  <c r="O89" i="14"/>
  <c r="P89" i="14"/>
  <c r="Q89" i="14"/>
  <c r="R89" i="14"/>
  <c r="S89" i="14"/>
  <c r="T89" i="14"/>
  <c r="U89" i="14"/>
  <c r="V89" i="14"/>
  <c r="W89" i="14"/>
  <c r="X89" i="14"/>
  <c r="Y89" i="14"/>
  <c r="Z89" i="14"/>
  <c r="AA89" i="14"/>
  <c r="AB89" i="14"/>
  <c r="E90" i="14"/>
  <c r="F90" i="14"/>
  <c r="G90" i="14"/>
  <c r="H90" i="14"/>
  <c r="I90" i="14"/>
  <c r="J90" i="14"/>
  <c r="K90" i="14"/>
  <c r="L90" i="14"/>
  <c r="M90" i="14"/>
  <c r="N90" i="14"/>
  <c r="O90" i="14"/>
  <c r="P90" i="14"/>
  <c r="Q90" i="14"/>
  <c r="R90" i="14"/>
  <c r="S90" i="14"/>
  <c r="T90" i="14"/>
  <c r="U90" i="14"/>
  <c r="V90" i="14"/>
  <c r="W90" i="14"/>
  <c r="X90" i="14"/>
  <c r="Y90" i="14"/>
  <c r="Z90" i="14"/>
  <c r="AA90" i="14"/>
  <c r="AB90" i="14"/>
  <c r="E92" i="14"/>
  <c r="F92" i="14"/>
  <c r="G92" i="14"/>
  <c r="H92" i="14"/>
  <c r="I92" i="14"/>
  <c r="J92" i="14"/>
  <c r="K92" i="14"/>
  <c r="L92" i="14"/>
  <c r="M92" i="14"/>
  <c r="N92" i="14"/>
  <c r="O92" i="14"/>
  <c r="P92" i="14"/>
  <c r="Q92" i="14"/>
  <c r="R92" i="14"/>
  <c r="S92" i="14"/>
  <c r="T92" i="14"/>
  <c r="U92" i="14"/>
  <c r="V92" i="14"/>
  <c r="W92" i="14"/>
  <c r="X92" i="14"/>
  <c r="Y92" i="14"/>
  <c r="Z92" i="14"/>
  <c r="AA92" i="14"/>
  <c r="AB92" i="14"/>
  <c r="E93" i="14"/>
  <c r="F93" i="14"/>
  <c r="G93" i="14"/>
  <c r="H93" i="14"/>
  <c r="I93" i="14"/>
  <c r="J93" i="14"/>
  <c r="K93" i="14"/>
  <c r="L93" i="14"/>
  <c r="M93" i="14"/>
  <c r="N93" i="14"/>
  <c r="O93" i="14"/>
  <c r="P93" i="14"/>
  <c r="Q93" i="14"/>
  <c r="R93" i="14"/>
  <c r="S93" i="14"/>
  <c r="T93" i="14"/>
  <c r="U93" i="14"/>
  <c r="V93" i="14"/>
  <c r="W93" i="14"/>
  <c r="X93" i="14"/>
  <c r="Y93" i="14"/>
  <c r="Z93" i="14"/>
  <c r="AA93" i="14"/>
  <c r="AB93" i="14"/>
  <c r="E94" i="14"/>
  <c r="F94" i="14"/>
  <c r="G94" i="14"/>
  <c r="H94" i="14"/>
  <c r="I94" i="14"/>
  <c r="J94" i="14"/>
  <c r="K94" i="14"/>
  <c r="L94" i="14"/>
  <c r="M94" i="14"/>
  <c r="N94" i="14"/>
  <c r="O94" i="14"/>
  <c r="P94" i="14"/>
  <c r="Q94" i="14"/>
  <c r="R94" i="14"/>
  <c r="S94" i="14"/>
  <c r="T94" i="14"/>
  <c r="U94" i="14"/>
  <c r="V94" i="14"/>
  <c r="W94" i="14"/>
  <c r="X94" i="14"/>
  <c r="Y94" i="14"/>
  <c r="Z94" i="14"/>
  <c r="AA94" i="14"/>
  <c r="AB94" i="14"/>
  <c r="E96" i="14"/>
  <c r="F96" i="14"/>
  <c r="G96" i="14"/>
  <c r="H96" i="14"/>
  <c r="I96" i="14"/>
  <c r="J96" i="14"/>
  <c r="K96" i="14"/>
  <c r="L96" i="14"/>
  <c r="M96" i="14"/>
  <c r="N96" i="14"/>
  <c r="O96" i="14"/>
  <c r="P96" i="14"/>
  <c r="Q96" i="14"/>
  <c r="R96" i="14"/>
  <c r="S96" i="14"/>
  <c r="T96" i="14"/>
  <c r="U96" i="14"/>
  <c r="V96" i="14"/>
  <c r="W96" i="14"/>
  <c r="X96" i="14"/>
  <c r="Y96" i="14"/>
  <c r="Z96" i="14"/>
  <c r="AA96" i="14"/>
  <c r="AB96" i="14"/>
  <c r="E97" i="14"/>
  <c r="F97" i="14"/>
  <c r="G97" i="14"/>
  <c r="H97" i="14"/>
  <c r="I97" i="14"/>
  <c r="J97" i="14"/>
  <c r="K97" i="14"/>
  <c r="L97" i="14"/>
  <c r="M97" i="14"/>
  <c r="N97" i="14"/>
  <c r="O97" i="14"/>
  <c r="P97" i="14"/>
  <c r="Q97" i="14"/>
  <c r="R97" i="14"/>
  <c r="S97" i="14"/>
  <c r="T97" i="14"/>
  <c r="U97" i="14"/>
  <c r="V97" i="14"/>
  <c r="W97" i="14"/>
  <c r="X97" i="14"/>
  <c r="Y97" i="14"/>
  <c r="Z97" i="14"/>
  <c r="AA97" i="14"/>
  <c r="AB97" i="14"/>
  <c r="E98" i="14"/>
  <c r="F98" i="14"/>
  <c r="G98" i="14"/>
  <c r="H98" i="14"/>
  <c r="I98" i="14"/>
  <c r="J98" i="14"/>
  <c r="K98" i="14"/>
  <c r="L98" i="14"/>
  <c r="M98" i="14"/>
  <c r="N98" i="14"/>
  <c r="O98" i="14"/>
  <c r="P98" i="14"/>
  <c r="Q98" i="14"/>
  <c r="R98" i="14"/>
  <c r="S98" i="14"/>
  <c r="T98" i="14"/>
  <c r="U98" i="14"/>
  <c r="V98" i="14"/>
  <c r="W98" i="14"/>
  <c r="X98" i="14"/>
  <c r="Y98" i="14"/>
  <c r="Z98" i="14"/>
  <c r="AA98" i="14"/>
  <c r="AB98" i="14"/>
  <c r="E100" i="14"/>
  <c r="F100" i="14"/>
  <c r="G100" i="14"/>
  <c r="H100" i="14"/>
  <c r="I100" i="14"/>
  <c r="J100" i="14"/>
  <c r="K100" i="14"/>
  <c r="L100" i="14"/>
  <c r="M100" i="14"/>
  <c r="N100" i="14"/>
  <c r="O100" i="14"/>
  <c r="P100" i="14"/>
  <c r="Q100" i="14"/>
  <c r="R100" i="14"/>
  <c r="S100" i="14"/>
  <c r="T100" i="14"/>
  <c r="U100" i="14"/>
  <c r="V100" i="14"/>
  <c r="W100" i="14"/>
  <c r="X100" i="14"/>
  <c r="Y100" i="14"/>
  <c r="Z100" i="14"/>
  <c r="AA100" i="14"/>
  <c r="AB100" i="14"/>
  <c r="E101" i="14"/>
  <c r="F101" i="14"/>
  <c r="G101" i="14"/>
  <c r="H101" i="14"/>
  <c r="I101" i="14"/>
  <c r="J101" i="14"/>
  <c r="K101" i="14"/>
  <c r="L101" i="14"/>
  <c r="M101" i="14"/>
  <c r="N101" i="14"/>
  <c r="O101" i="14"/>
  <c r="P101" i="14"/>
  <c r="Q101" i="14"/>
  <c r="R101" i="14"/>
  <c r="S101" i="14"/>
  <c r="T101" i="14"/>
  <c r="U101" i="14"/>
  <c r="V101" i="14"/>
  <c r="W101" i="14"/>
  <c r="X101" i="14"/>
  <c r="Y101" i="14"/>
  <c r="Z101" i="14"/>
  <c r="AA101" i="14"/>
  <c r="AB101" i="14"/>
  <c r="E102" i="14"/>
  <c r="F102" i="14"/>
  <c r="G102" i="14"/>
  <c r="H102" i="14"/>
  <c r="I102" i="14"/>
  <c r="J102" i="14"/>
  <c r="K102" i="14"/>
  <c r="L102" i="14"/>
  <c r="M102" i="14"/>
  <c r="N102" i="14"/>
  <c r="O102" i="14"/>
  <c r="P102" i="14"/>
  <c r="Q102" i="14"/>
  <c r="R102" i="14"/>
  <c r="S102" i="14"/>
  <c r="T102" i="14"/>
  <c r="U102" i="14"/>
  <c r="V102" i="14"/>
  <c r="W102" i="14"/>
  <c r="X102" i="14"/>
  <c r="Y102" i="14"/>
  <c r="Z102" i="14"/>
  <c r="AA102" i="14"/>
  <c r="AB102" i="14"/>
  <c r="E104" i="14"/>
  <c r="F104" i="14"/>
  <c r="G104" i="14"/>
  <c r="H104" i="14"/>
  <c r="I104" i="14"/>
  <c r="J104" i="14"/>
  <c r="K104" i="14"/>
  <c r="L104" i="14"/>
  <c r="M104" i="14"/>
  <c r="N104" i="14"/>
  <c r="O104" i="14"/>
  <c r="P104" i="14"/>
  <c r="Q104" i="14"/>
  <c r="R104" i="14"/>
  <c r="S104" i="14"/>
  <c r="T104" i="14"/>
  <c r="U104" i="14"/>
  <c r="V104" i="14"/>
  <c r="W104" i="14"/>
  <c r="X104" i="14"/>
  <c r="Y104" i="14"/>
  <c r="Z104" i="14"/>
  <c r="AA104" i="14"/>
  <c r="AB104" i="14"/>
  <c r="E105" i="14"/>
  <c r="F105" i="14"/>
  <c r="G105" i="14"/>
  <c r="H105" i="14"/>
  <c r="I105" i="14"/>
  <c r="J105" i="14"/>
  <c r="K105" i="14"/>
  <c r="L105" i="14"/>
  <c r="M105" i="14"/>
  <c r="N105" i="14"/>
  <c r="O105" i="14"/>
  <c r="P105" i="14"/>
  <c r="Q105" i="14"/>
  <c r="R105" i="14"/>
  <c r="S105" i="14"/>
  <c r="T105" i="14"/>
  <c r="U105" i="14"/>
  <c r="V105" i="14"/>
  <c r="W105" i="14"/>
  <c r="X105" i="14"/>
  <c r="Y105" i="14"/>
  <c r="Z105" i="14"/>
  <c r="AA105" i="14"/>
  <c r="AB105" i="14"/>
  <c r="E106" i="14"/>
  <c r="F106" i="14"/>
  <c r="G106" i="14"/>
  <c r="H106" i="14"/>
  <c r="I106" i="14"/>
  <c r="J106" i="14"/>
  <c r="K106" i="14"/>
  <c r="L106" i="14"/>
  <c r="M106" i="14"/>
  <c r="N106" i="14"/>
  <c r="O106" i="14"/>
  <c r="P106" i="14"/>
  <c r="Q106" i="14"/>
  <c r="R106" i="14"/>
  <c r="S106" i="14"/>
  <c r="T106" i="14"/>
  <c r="U106" i="14"/>
  <c r="V106" i="14"/>
  <c r="W106" i="14"/>
  <c r="X106" i="14"/>
  <c r="Y106" i="14"/>
  <c r="Z106" i="14"/>
  <c r="AA106" i="14"/>
  <c r="AB106" i="14"/>
  <c r="E108" i="14"/>
  <c r="F108" i="14"/>
  <c r="G108" i="14"/>
  <c r="H108" i="14"/>
  <c r="I108" i="14"/>
  <c r="K108" i="14"/>
  <c r="L108" i="14"/>
  <c r="M108" i="14"/>
  <c r="N108" i="14"/>
  <c r="O108" i="14"/>
  <c r="P108" i="14"/>
  <c r="Q108" i="14"/>
  <c r="R108" i="14"/>
  <c r="S108" i="14"/>
  <c r="T108" i="14"/>
  <c r="U108" i="14"/>
  <c r="V108" i="14"/>
  <c r="W108" i="14"/>
  <c r="X108" i="14"/>
  <c r="Y108" i="14"/>
  <c r="Z108" i="14"/>
  <c r="AA108" i="14"/>
  <c r="AB108" i="14"/>
  <c r="E109" i="14"/>
  <c r="F109" i="14"/>
  <c r="G109" i="14"/>
  <c r="H109" i="14"/>
  <c r="I109" i="14"/>
  <c r="J109" i="14"/>
  <c r="K109" i="14"/>
  <c r="L109" i="14"/>
  <c r="M109" i="14"/>
  <c r="N109" i="14"/>
  <c r="O109" i="14"/>
  <c r="P109" i="14"/>
  <c r="Q109" i="14"/>
  <c r="R109" i="14"/>
  <c r="S109" i="14"/>
  <c r="T109" i="14"/>
  <c r="U109" i="14"/>
  <c r="V109" i="14"/>
  <c r="W109" i="14"/>
  <c r="X109" i="14"/>
  <c r="Y109" i="14"/>
  <c r="Z109" i="14"/>
  <c r="AA109" i="14"/>
  <c r="AB109" i="14"/>
  <c r="E110" i="14"/>
  <c r="F110" i="14"/>
  <c r="G110" i="14"/>
  <c r="H110" i="14"/>
  <c r="I110" i="14"/>
  <c r="J110" i="14"/>
  <c r="K110" i="14"/>
  <c r="L110" i="14"/>
  <c r="M110" i="14"/>
  <c r="N110" i="14"/>
  <c r="O110" i="14"/>
  <c r="P110" i="14"/>
  <c r="Q110" i="14"/>
  <c r="R110" i="14"/>
  <c r="S110" i="14"/>
  <c r="T110" i="14"/>
  <c r="U110" i="14"/>
  <c r="V110" i="14"/>
  <c r="W110" i="14"/>
  <c r="X110" i="14"/>
  <c r="Y110" i="14"/>
  <c r="Z110" i="14"/>
  <c r="AA110" i="14"/>
  <c r="AB110" i="14"/>
  <c r="D108" i="15" l="1"/>
  <c r="D102" i="15"/>
  <c r="D97" i="15"/>
  <c r="D92" i="15"/>
  <c r="D86" i="15"/>
  <c r="D81" i="15"/>
  <c r="AC81" i="15" s="1"/>
  <c r="D76" i="15"/>
  <c r="AC76" i="15" s="1"/>
  <c r="D106" i="15"/>
  <c r="S107" i="15" s="1"/>
  <c r="D101" i="15"/>
  <c r="AC101" i="15" s="1"/>
  <c r="D96" i="15"/>
  <c r="D90" i="15"/>
  <c r="G91" i="15" s="1"/>
  <c r="D85" i="15"/>
  <c r="K87" i="15" s="1"/>
  <c r="D80" i="15"/>
  <c r="D74" i="15"/>
  <c r="D70" i="15"/>
  <c r="D110" i="15"/>
  <c r="D105" i="15"/>
  <c r="D100" i="15"/>
  <c r="D94" i="15"/>
  <c r="K95" i="15" s="1"/>
  <c r="D89" i="15"/>
  <c r="AC89" i="15" s="1"/>
  <c r="D84" i="15"/>
  <c r="D78" i="15"/>
  <c r="D73" i="15"/>
  <c r="D64" i="15"/>
  <c r="AC64" i="15" s="1"/>
  <c r="D109" i="15"/>
  <c r="D104" i="15"/>
  <c r="D98" i="15"/>
  <c r="D93" i="15"/>
  <c r="AC93" i="15" s="1"/>
  <c r="D88" i="15"/>
  <c r="D82" i="15"/>
  <c r="N83" i="15" s="1"/>
  <c r="D77" i="15"/>
  <c r="AC77" i="15" s="1"/>
  <c r="D72" i="15"/>
  <c r="AC72" i="15" s="1"/>
  <c r="D69" i="15"/>
  <c r="AC69" i="15" s="1"/>
  <c r="D66" i="15"/>
  <c r="AC66" i="15" s="1"/>
  <c r="AA83" i="14"/>
  <c r="P83" i="14"/>
  <c r="F83" i="14"/>
  <c r="E83" i="14"/>
  <c r="J83" i="14"/>
  <c r="Z83" i="14"/>
  <c r="N83" i="14"/>
  <c r="R83" i="14"/>
  <c r="M83" i="14"/>
  <c r="V83" i="14"/>
  <c r="K83" i="14"/>
  <c r="S83" i="14"/>
  <c r="T83" i="14"/>
  <c r="Y83" i="14"/>
  <c r="L83" i="14"/>
  <c r="W83" i="14"/>
  <c r="X83" i="14"/>
  <c r="I83" i="14"/>
  <c r="O83" i="14"/>
  <c r="U83" i="14"/>
  <c r="G83" i="14"/>
  <c r="AB83" i="14"/>
  <c r="Q83" i="14"/>
  <c r="H83" i="14"/>
  <c r="M79" i="14"/>
  <c r="Z79" i="14"/>
  <c r="N79" i="14"/>
  <c r="AA79" i="14"/>
  <c r="E79" i="14"/>
  <c r="V79" i="14"/>
  <c r="K79" i="14"/>
  <c r="P79" i="14"/>
  <c r="R79" i="14"/>
  <c r="J79" i="14"/>
  <c r="F79" i="14"/>
  <c r="S79" i="14"/>
  <c r="T79" i="14"/>
  <c r="Y79" i="14"/>
  <c r="O79" i="14"/>
  <c r="W79" i="14"/>
  <c r="X79" i="14"/>
  <c r="I79" i="14"/>
  <c r="L79" i="14"/>
  <c r="G79" i="14"/>
  <c r="H79" i="14"/>
  <c r="AB79" i="14"/>
  <c r="Q79" i="14"/>
  <c r="U79" i="14"/>
  <c r="V75" i="14"/>
  <c r="K75" i="14"/>
  <c r="R75" i="14"/>
  <c r="J75" i="14"/>
  <c r="Z75" i="14"/>
  <c r="M75" i="14"/>
  <c r="AA75" i="14"/>
  <c r="P75" i="14"/>
  <c r="F75" i="14"/>
  <c r="E75" i="14"/>
  <c r="N75" i="14"/>
  <c r="S75" i="14"/>
  <c r="X75" i="14"/>
  <c r="Y75" i="14"/>
  <c r="U75" i="14"/>
  <c r="W75" i="14"/>
  <c r="H75" i="14"/>
  <c r="AB75" i="14"/>
  <c r="I75" i="14"/>
  <c r="G75" i="14"/>
  <c r="L75" i="14"/>
  <c r="Q75" i="14"/>
  <c r="O75" i="14"/>
  <c r="T75" i="14"/>
  <c r="AB71" i="14"/>
  <c r="K71" i="14"/>
  <c r="W71" i="14"/>
  <c r="G71" i="14"/>
  <c r="S71" i="14"/>
  <c r="O71" i="14"/>
  <c r="I71" i="14"/>
  <c r="F71" i="14"/>
  <c r="R71" i="14"/>
  <c r="H71" i="14"/>
  <c r="X71" i="14"/>
  <c r="Y71" i="14"/>
  <c r="J71" i="14"/>
  <c r="T71" i="14"/>
  <c r="M71" i="14"/>
  <c r="N71" i="14"/>
  <c r="Z71" i="14"/>
  <c r="AA71" i="14"/>
  <c r="L71" i="14"/>
  <c r="E71" i="14"/>
  <c r="Q71" i="14"/>
  <c r="V71" i="14"/>
  <c r="U71" i="14"/>
  <c r="P71" i="14"/>
  <c r="AG19" i="15"/>
  <c r="AG20" i="15" s="1"/>
  <c r="AG21" i="15" s="1"/>
  <c r="AG19" i="14"/>
  <c r="AG20" i="14" s="1"/>
  <c r="AG21" i="14" s="1"/>
  <c r="D68" i="15"/>
  <c r="D65" i="15"/>
  <c r="D14" i="14"/>
  <c r="AC105" i="15"/>
  <c r="D111" i="14"/>
  <c r="D107" i="14"/>
  <c r="D103" i="14"/>
  <c r="D99" i="14"/>
  <c r="D95" i="14"/>
  <c r="D91" i="14"/>
  <c r="D87" i="14"/>
  <c r="D83" i="14"/>
  <c r="D79" i="14"/>
  <c r="D75" i="14"/>
  <c r="D71" i="14"/>
  <c r="D64" i="14"/>
  <c r="D22" i="14"/>
  <c r="AC74" i="14"/>
  <c r="AC73" i="14"/>
  <c r="AC70" i="14"/>
  <c r="AC69" i="14"/>
  <c r="D50" i="14"/>
  <c r="AC110" i="15"/>
  <c r="AC108" i="15"/>
  <c r="AC109" i="15"/>
  <c r="D58" i="14"/>
  <c r="D34" i="14"/>
  <c r="D111" i="15"/>
  <c r="AC70" i="15"/>
  <c r="AC102" i="15"/>
  <c r="D95" i="15"/>
  <c r="D58" i="15"/>
  <c r="D50" i="15"/>
  <c r="D14" i="15"/>
  <c r="D42" i="15"/>
  <c r="D26" i="15"/>
  <c r="D22" i="15"/>
  <c r="D42" i="14"/>
  <c r="D54" i="14"/>
  <c r="D26" i="14"/>
  <c r="D38" i="14"/>
  <c r="AC82" i="14"/>
  <c r="AC65" i="14"/>
  <c r="D46" i="14"/>
  <c r="D30" i="14"/>
  <c r="D18" i="14"/>
  <c r="D18" i="15"/>
  <c r="D54" i="15"/>
  <c r="D46" i="15"/>
  <c r="D38" i="15"/>
  <c r="D34" i="15"/>
  <c r="D30" i="15"/>
  <c r="AA111" i="15"/>
  <c r="Y111" i="15"/>
  <c r="W111" i="15"/>
  <c r="U111" i="15"/>
  <c r="S111" i="15"/>
  <c r="Q111" i="15"/>
  <c r="O111" i="15"/>
  <c r="M111" i="15"/>
  <c r="K111" i="15"/>
  <c r="I111" i="15"/>
  <c r="G111" i="15"/>
  <c r="E111" i="15"/>
  <c r="AB111" i="15"/>
  <c r="Z111" i="15"/>
  <c r="X111" i="15"/>
  <c r="V111" i="15"/>
  <c r="T111" i="15"/>
  <c r="R111" i="15"/>
  <c r="P111" i="15"/>
  <c r="N111" i="15"/>
  <c r="L111" i="15"/>
  <c r="J111" i="15"/>
  <c r="H111" i="15"/>
  <c r="F111" i="15"/>
  <c r="AA107" i="15"/>
  <c r="W107" i="15"/>
  <c r="U107" i="15"/>
  <c r="E107" i="15"/>
  <c r="AB107" i="15"/>
  <c r="X107" i="15"/>
  <c r="V107" i="15"/>
  <c r="F107" i="15"/>
  <c r="AC80" i="15"/>
  <c r="AC72" i="14"/>
  <c r="AC88" i="15"/>
  <c r="AC74" i="15"/>
  <c r="AC84" i="14"/>
  <c r="AB87" i="14"/>
  <c r="AB111" i="14"/>
  <c r="Z111" i="14"/>
  <c r="X111" i="14"/>
  <c r="V111" i="14"/>
  <c r="T111" i="14"/>
  <c r="R111" i="14"/>
  <c r="P111" i="14"/>
  <c r="N111" i="14"/>
  <c r="L111" i="14"/>
  <c r="J111" i="14"/>
  <c r="H111" i="14"/>
  <c r="F111" i="14"/>
  <c r="AB107" i="14"/>
  <c r="Z107" i="14"/>
  <c r="X107" i="14"/>
  <c r="V107" i="14"/>
  <c r="T107" i="14"/>
  <c r="R107" i="14"/>
  <c r="P107" i="14"/>
  <c r="N107" i="14"/>
  <c r="L107" i="14"/>
  <c r="J107" i="14"/>
  <c r="H107" i="14"/>
  <c r="F107" i="14"/>
  <c r="AB103" i="14"/>
  <c r="Z103" i="14"/>
  <c r="X103" i="14"/>
  <c r="V103" i="14"/>
  <c r="T103" i="14"/>
  <c r="R103" i="14"/>
  <c r="P103" i="14"/>
  <c r="N103" i="14"/>
  <c r="L103" i="14"/>
  <c r="J103" i="14"/>
  <c r="H103" i="14"/>
  <c r="F103" i="14"/>
  <c r="AB99" i="14"/>
  <c r="Z99" i="14"/>
  <c r="X99" i="14"/>
  <c r="V99" i="14"/>
  <c r="T99" i="14"/>
  <c r="R99" i="14"/>
  <c r="P99" i="14"/>
  <c r="N99" i="14"/>
  <c r="L99" i="14"/>
  <c r="J99" i="14"/>
  <c r="H99" i="14"/>
  <c r="F99" i="14"/>
  <c r="AB95" i="14"/>
  <c r="Z95" i="14"/>
  <c r="X95" i="14"/>
  <c r="V95" i="14"/>
  <c r="T95" i="14"/>
  <c r="R95" i="14"/>
  <c r="P95" i="14"/>
  <c r="N95" i="14"/>
  <c r="L95" i="14"/>
  <c r="J95" i="14"/>
  <c r="H95" i="14"/>
  <c r="F95" i="14"/>
  <c r="AB91" i="14"/>
  <c r="Z91" i="14"/>
  <c r="X91" i="14"/>
  <c r="V91" i="14"/>
  <c r="T91" i="14"/>
  <c r="R91" i="14"/>
  <c r="P91" i="14"/>
  <c r="N91" i="14"/>
  <c r="L91" i="14"/>
  <c r="J91" i="14"/>
  <c r="H91" i="14"/>
  <c r="F91" i="14"/>
  <c r="Z87" i="14"/>
  <c r="X87" i="14"/>
  <c r="V87" i="14"/>
  <c r="T87" i="14"/>
  <c r="R87" i="14"/>
  <c r="P87" i="14"/>
  <c r="N87" i="14"/>
  <c r="L87" i="14"/>
  <c r="J87" i="14"/>
  <c r="H87" i="14"/>
  <c r="F87" i="14"/>
  <c r="AA111" i="14"/>
  <c r="Y111" i="14"/>
  <c r="W111" i="14"/>
  <c r="U111" i="14"/>
  <c r="S111" i="14"/>
  <c r="Q111" i="14"/>
  <c r="O111" i="14"/>
  <c r="M111" i="14"/>
  <c r="K111" i="14"/>
  <c r="I111" i="14"/>
  <c r="G111" i="14"/>
  <c r="E111" i="14"/>
  <c r="AA107" i="14"/>
  <c r="Y107" i="14"/>
  <c r="W107" i="14"/>
  <c r="U107" i="14"/>
  <c r="S107" i="14"/>
  <c r="Q107" i="14"/>
  <c r="O107" i="14"/>
  <c r="M107" i="14"/>
  <c r="K107" i="14"/>
  <c r="I107" i="14"/>
  <c r="G107" i="14"/>
  <c r="E107" i="14"/>
  <c r="AA103" i="14"/>
  <c r="Y103" i="14"/>
  <c r="W103" i="14"/>
  <c r="U103" i="14"/>
  <c r="S103" i="14"/>
  <c r="Q103" i="14"/>
  <c r="O103" i="14"/>
  <c r="M103" i="14"/>
  <c r="K103" i="14"/>
  <c r="I103" i="14"/>
  <c r="G103" i="14"/>
  <c r="E103" i="14"/>
  <c r="AA99" i="14"/>
  <c r="Y99" i="14"/>
  <c r="W99" i="14"/>
  <c r="U99" i="14"/>
  <c r="S99" i="14"/>
  <c r="Q99" i="14"/>
  <c r="O99" i="14"/>
  <c r="M99" i="14"/>
  <c r="K99" i="14"/>
  <c r="I99" i="14"/>
  <c r="G99" i="14"/>
  <c r="E99" i="14"/>
  <c r="AA95" i="14"/>
  <c r="Y95" i="14"/>
  <c r="W95" i="14"/>
  <c r="U95" i="14"/>
  <c r="S95" i="14"/>
  <c r="Q95" i="14"/>
  <c r="O95" i="14"/>
  <c r="M95" i="14"/>
  <c r="K95" i="14"/>
  <c r="I95" i="14"/>
  <c r="G95" i="14"/>
  <c r="E95" i="14"/>
  <c r="AA91" i="14"/>
  <c r="Y91" i="14"/>
  <c r="W91" i="14"/>
  <c r="U91" i="14"/>
  <c r="S91" i="14"/>
  <c r="Q91" i="14"/>
  <c r="O91" i="14"/>
  <c r="M91" i="14"/>
  <c r="K91" i="14"/>
  <c r="I91" i="14"/>
  <c r="G91" i="14"/>
  <c r="E91" i="14"/>
  <c r="AA87" i="14"/>
  <c r="Y87" i="14"/>
  <c r="W87" i="14"/>
  <c r="U87" i="14"/>
  <c r="S87" i="14"/>
  <c r="Q87" i="14"/>
  <c r="O87" i="14"/>
  <c r="M87" i="14"/>
  <c r="K87" i="14"/>
  <c r="I87" i="14"/>
  <c r="G87" i="14"/>
  <c r="E87" i="14"/>
  <c r="AC90" i="14"/>
  <c r="AC89" i="14"/>
  <c r="AC88" i="14"/>
  <c r="AC94" i="14"/>
  <c r="AC92" i="14"/>
  <c r="AC78" i="14"/>
  <c r="AC76" i="14"/>
  <c r="AC97" i="15"/>
  <c r="AC86" i="15"/>
  <c r="AC93" i="14"/>
  <c r="AC86" i="14"/>
  <c r="AC77" i="14"/>
  <c r="AC104" i="15"/>
  <c r="AC98" i="15"/>
  <c r="AC85" i="14"/>
  <c r="AC80" i="14"/>
  <c r="AC68" i="14"/>
  <c r="AC92" i="15"/>
  <c r="AC81" i="14"/>
  <c r="AC96" i="14"/>
  <c r="AC110" i="14"/>
  <c r="AC109" i="14"/>
  <c r="AC108" i="14"/>
  <c r="AC106" i="14"/>
  <c r="AC105" i="14"/>
  <c r="AC104" i="14"/>
  <c r="AC102" i="14"/>
  <c r="AC101" i="14"/>
  <c r="AC100" i="14"/>
  <c r="AC98" i="14"/>
  <c r="AC97" i="14"/>
  <c r="N103" i="15" l="1"/>
  <c r="N95" i="15"/>
  <c r="P95" i="15"/>
  <c r="J103" i="15"/>
  <c r="G103" i="15"/>
  <c r="M103" i="15"/>
  <c r="V75" i="15"/>
  <c r="I91" i="15"/>
  <c r="I103" i="15"/>
  <c r="Z107" i="15"/>
  <c r="Y107" i="15"/>
  <c r="AC106" i="15"/>
  <c r="X95" i="15"/>
  <c r="D107" i="15"/>
  <c r="L107" i="15"/>
  <c r="O95" i="15"/>
  <c r="N107" i="15"/>
  <c r="M107" i="15"/>
  <c r="M95" i="15"/>
  <c r="W95" i="15"/>
  <c r="P107" i="15"/>
  <c r="O107" i="15"/>
  <c r="G107" i="15"/>
  <c r="J107" i="15"/>
  <c r="AC100" i="15"/>
  <c r="H103" i="15"/>
  <c r="R107" i="15"/>
  <c r="Q107" i="15"/>
  <c r="H107" i="15"/>
  <c r="I107" i="15"/>
  <c r="K107" i="15"/>
  <c r="T107" i="15"/>
  <c r="M83" i="15"/>
  <c r="S79" i="15"/>
  <c r="R95" i="15"/>
  <c r="N75" i="15"/>
  <c r="J91" i="15"/>
  <c r="T95" i="15"/>
  <c r="S95" i="15"/>
  <c r="H75" i="15"/>
  <c r="W83" i="15"/>
  <c r="E103" i="15"/>
  <c r="F83" i="15"/>
  <c r="H91" i="15"/>
  <c r="Q95" i="15"/>
  <c r="AA83" i="15"/>
  <c r="N91" i="15"/>
  <c r="V95" i="15"/>
  <c r="U95" i="15"/>
  <c r="Q83" i="15"/>
  <c r="S83" i="15"/>
  <c r="D83" i="15"/>
  <c r="Y95" i="15"/>
  <c r="M91" i="15"/>
  <c r="AB95" i="15"/>
  <c r="AA95" i="15"/>
  <c r="AC94" i="15"/>
  <c r="X83" i="15"/>
  <c r="G83" i="15"/>
  <c r="AC73" i="15"/>
  <c r="AC90" i="15"/>
  <c r="F95" i="15"/>
  <c r="E95" i="15"/>
  <c r="T83" i="15"/>
  <c r="U83" i="15"/>
  <c r="J83" i="15"/>
  <c r="O83" i="15"/>
  <c r="AB83" i="15"/>
  <c r="H95" i="15"/>
  <c r="G95" i="15"/>
  <c r="P83" i="15"/>
  <c r="E83" i="15"/>
  <c r="J95" i="15"/>
  <c r="I95" i="15"/>
  <c r="L83" i="15"/>
  <c r="Z83" i="15"/>
  <c r="Y83" i="15"/>
  <c r="I83" i="15"/>
  <c r="Z95" i="15"/>
  <c r="K83" i="15"/>
  <c r="AC82" i="15"/>
  <c r="L95" i="15"/>
  <c r="H83" i="15"/>
  <c r="V83" i="15"/>
  <c r="R83" i="15"/>
  <c r="R75" i="15"/>
  <c r="K75" i="15"/>
  <c r="E91" i="15"/>
  <c r="K99" i="15"/>
  <c r="M87" i="15"/>
  <c r="AC84" i="15"/>
  <c r="L91" i="15"/>
  <c r="K91" i="15"/>
  <c r="L103" i="15"/>
  <c r="K103" i="15"/>
  <c r="E75" i="15"/>
  <c r="F75" i="15"/>
  <c r="P91" i="15"/>
  <c r="O91" i="15"/>
  <c r="P103" i="15"/>
  <c r="O103" i="15"/>
  <c r="D103" i="15"/>
  <c r="Y75" i="15"/>
  <c r="G75" i="15"/>
  <c r="U75" i="15"/>
  <c r="R91" i="15"/>
  <c r="Q91" i="15"/>
  <c r="R103" i="15"/>
  <c r="Q103" i="15"/>
  <c r="P75" i="15"/>
  <c r="AB75" i="15"/>
  <c r="T91" i="15"/>
  <c r="S91" i="15"/>
  <c r="T103" i="15"/>
  <c r="S103" i="15"/>
  <c r="D75" i="15"/>
  <c r="I75" i="15"/>
  <c r="W75" i="15"/>
  <c r="V91" i="15"/>
  <c r="U91" i="15"/>
  <c r="V103" i="15"/>
  <c r="U103" i="15"/>
  <c r="M75" i="15"/>
  <c r="O75" i="15"/>
  <c r="X91" i="15"/>
  <c r="W91" i="15"/>
  <c r="X103" i="15"/>
  <c r="W103" i="15"/>
  <c r="Q75" i="15"/>
  <c r="J75" i="15"/>
  <c r="N87" i="15"/>
  <c r="Z91" i="15"/>
  <c r="Y91" i="15"/>
  <c r="Z103" i="15"/>
  <c r="Y103" i="15"/>
  <c r="T75" i="15"/>
  <c r="S75" i="15"/>
  <c r="Z75" i="15"/>
  <c r="AB91" i="15"/>
  <c r="AA91" i="15"/>
  <c r="AB103" i="15"/>
  <c r="AA103" i="15"/>
  <c r="D91" i="15"/>
  <c r="L75" i="15"/>
  <c r="AA75" i="15"/>
  <c r="F91" i="15"/>
  <c r="F103" i="15"/>
  <c r="X75" i="15"/>
  <c r="M79" i="15"/>
  <c r="N79" i="15"/>
  <c r="N99" i="15"/>
  <c r="R99" i="15"/>
  <c r="M99" i="15"/>
  <c r="Q99" i="15"/>
  <c r="AC78" i="15"/>
  <c r="AC96" i="15"/>
  <c r="AB79" i="15"/>
  <c r="K79" i="15"/>
  <c r="P87" i="15"/>
  <c r="O87" i="15"/>
  <c r="P99" i="15"/>
  <c r="O99" i="15"/>
  <c r="F79" i="15"/>
  <c r="I79" i="15"/>
  <c r="T87" i="15"/>
  <c r="S87" i="15"/>
  <c r="T99" i="15"/>
  <c r="S99" i="15"/>
  <c r="D99" i="15"/>
  <c r="G79" i="15"/>
  <c r="Z79" i="15"/>
  <c r="V87" i="15"/>
  <c r="U87" i="15"/>
  <c r="V99" i="15"/>
  <c r="U99" i="15"/>
  <c r="L79" i="15"/>
  <c r="U79" i="15"/>
  <c r="Q87" i="15"/>
  <c r="AC85" i="15"/>
  <c r="X87" i="15"/>
  <c r="W87" i="15"/>
  <c r="X99" i="15"/>
  <c r="W99" i="15"/>
  <c r="T79" i="15"/>
  <c r="P79" i="15"/>
  <c r="Z87" i="15"/>
  <c r="Y87" i="15"/>
  <c r="Z99" i="15"/>
  <c r="Y99" i="15"/>
  <c r="D79" i="15"/>
  <c r="O79" i="15"/>
  <c r="J79" i="15"/>
  <c r="AB87" i="15"/>
  <c r="AA87" i="15"/>
  <c r="AB99" i="15"/>
  <c r="AA99" i="15"/>
  <c r="W79" i="15"/>
  <c r="E79" i="15"/>
  <c r="F87" i="15"/>
  <c r="E87" i="15"/>
  <c r="F99" i="15"/>
  <c r="E99" i="15"/>
  <c r="R79" i="15"/>
  <c r="X79" i="15"/>
  <c r="H87" i="15"/>
  <c r="G87" i="15"/>
  <c r="H99" i="15"/>
  <c r="G99" i="15"/>
  <c r="D87" i="15"/>
  <c r="AA79" i="15"/>
  <c r="H79" i="15"/>
  <c r="J87" i="15"/>
  <c r="I87" i="15"/>
  <c r="J99" i="15"/>
  <c r="I99" i="15"/>
  <c r="D67" i="15"/>
  <c r="V79" i="15"/>
  <c r="Y79" i="15"/>
  <c r="R87" i="15"/>
  <c r="L87" i="15"/>
  <c r="L99" i="15"/>
  <c r="Q79" i="15"/>
  <c r="V67" i="14"/>
  <c r="F67" i="14"/>
  <c r="R67" i="14"/>
  <c r="E67" i="14"/>
  <c r="N67" i="14"/>
  <c r="Z67" i="14"/>
  <c r="J67" i="14"/>
  <c r="K67" i="14"/>
  <c r="AA67" i="14"/>
  <c r="P67" i="14"/>
  <c r="M67" i="14"/>
  <c r="W67" i="14"/>
  <c r="O67" i="14"/>
  <c r="T67" i="14"/>
  <c r="Q67" i="14"/>
  <c r="AB67" i="14"/>
  <c r="Y67" i="14"/>
  <c r="S67" i="14"/>
  <c r="H67" i="14"/>
  <c r="X67" i="14"/>
  <c r="U67" i="14"/>
  <c r="G67" i="14"/>
  <c r="L67" i="14"/>
  <c r="I67" i="14"/>
  <c r="M67" i="15"/>
  <c r="F67" i="15"/>
  <c r="AA67" i="15"/>
  <c r="F71" i="15"/>
  <c r="K71" i="15"/>
  <c r="R71" i="15"/>
  <c r="X71" i="15"/>
  <c r="O71" i="15"/>
  <c r="AB71" i="15"/>
  <c r="G71" i="15"/>
  <c r="L71" i="15"/>
  <c r="S71" i="15"/>
  <c r="Z71" i="15"/>
  <c r="J71" i="15"/>
  <c r="H71" i="15"/>
  <c r="N71" i="15"/>
  <c r="V71" i="15"/>
  <c r="AA71" i="15"/>
  <c r="W71" i="15"/>
  <c r="Y71" i="15"/>
  <c r="U71" i="15"/>
  <c r="Q71" i="15"/>
  <c r="M71" i="15"/>
  <c r="E71" i="15"/>
  <c r="T71" i="15"/>
  <c r="I71" i="15"/>
  <c r="P71" i="15"/>
  <c r="Q67" i="15"/>
  <c r="I67" i="15"/>
  <c r="X67" i="15"/>
  <c r="G67" i="15"/>
  <c r="K67" i="15"/>
  <c r="V67" i="15"/>
  <c r="N67" i="15"/>
  <c r="P67" i="15"/>
  <c r="Y67" i="15"/>
  <c r="U67" i="15"/>
  <c r="R67" i="15"/>
  <c r="AB67" i="15"/>
  <c r="Z67" i="15"/>
  <c r="O67" i="15"/>
  <c r="T67" i="15"/>
  <c r="E67" i="15"/>
  <c r="H67" i="15"/>
  <c r="L67" i="15"/>
  <c r="W67" i="15"/>
  <c r="S67" i="15"/>
  <c r="J67" i="15"/>
  <c r="AG23" i="15"/>
  <c r="AG24" i="15" s="1"/>
  <c r="AG25" i="15" s="1"/>
  <c r="AG23" i="14"/>
  <c r="AG27" i="14" s="1"/>
  <c r="AC64" i="14"/>
  <c r="D67" i="14"/>
  <c r="D71" i="15"/>
  <c r="AC68" i="15"/>
  <c r="AC65" i="15"/>
  <c r="AC111" i="15"/>
  <c r="AC103" i="14"/>
  <c r="AC107" i="14"/>
  <c r="H52" i="14" s="1"/>
  <c r="AC111" i="14"/>
  <c r="AC71" i="14"/>
  <c r="AC75" i="14"/>
  <c r="AC79" i="14"/>
  <c r="AC83" i="14"/>
  <c r="AC87" i="14"/>
  <c r="AC91" i="14"/>
  <c r="AC95" i="14"/>
  <c r="AC99" i="14"/>
  <c r="AC107" i="15" l="1"/>
  <c r="AC83" i="15"/>
  <c r="AC95" i="15"/>
  <c r="AC103" i="15"/>
  <c r="AC91" i="15"/>
  <c r="AC75" i="15"/>
  <c r="I20" i="15" s="1"/>
  <c r="AC87" i="15"/>
  <c r="R33" i="15" s="1"/>
  <c r="AC99" i="15"/>
  <c r="L43" i="15" s="1"/>
  <c r="AC79" i="15"/>
  <c r="G24" i="15" s="1"/>
  <c r="AC67" i="14"/>
  <c r="I11" i="14" s="1"/>
  <c r="AG27" i="15"/>
  <c r="AG31" i="15" s="1"/>
  <c r="AG24" i="14"/>
  <c r="AG25" i="14" s="1"/>
  <c r="G56" i="15"/>
  <c r="AC71" i="15"/>
  <c r="Y17" i="15" s="1"/>
  <c r="AC67" i="15"/>
  <c r="Y25" i="14"/>
  <c r="U25" i="14"/>
  <c r="Q25" i="14"/>
  <c r="M25" i="14"/>
  <c r="I25" i="14"/>
  <c r="E25" i="14"/>
  <c r="Z24" i="14"/>
  <c r="V24" i="14"/>
  <c r="R24" i="14"/>
  <c r="N24" i="14"/>
  <c r="J24" i="14"/>
  <c r="F24" i="14"/>
  <c r="Y23" i="14"/>
  <c r="U23" i="14"/>
  <c r="Q23" i="14"/>
  <c r="M23" i="14"/>
  <c r="I23" i="14"/>
  <c r="E23" i="14"/>
  <c r="Z25" i="14"/>
  <c r="V25" i="14"/>
  <c r="R25" i="14"/>
  <c r="N25" i="14"/>
  <c r="J25" i="14"/>
  <c r="F25" i="14"/>
  <c r="Y24" i="14"/>
  <c r="U24" i="14"/>
  <c r="Q24" i="14"/>
  <c r="M24" i="14"/>
  <c r="I24" i="14"/>
  <c r="E24" i="14"/>
  <c r="Z23" i="14"/>
  <c r="V23" i="14"/>
  <c r="R23" i="14"/>
  <c r="R26" i="14" s="1"/>
  <c r="N23" i="14"/>
  <c r="J23" i="14"/>
  <c r="F23" i="14"/>
  <c r="AA25" i="14"/>
  <c r="W25" i="14"/>
  <c r="S25" i="14"/>
  <c r="O25" i="14"/>
  <c r="K25" i="14"/>
  <c r="G25" i="14"/>
  <c r="AB24" i="14"/>
  <c r="X24" i="14"/>
  <c r="T24" i="14"/>
  <c r="P24" i="14"/>
  <c r="L24" i="14"/>
  <c r="H24" i="14"/>
  <c r="AA23" i="14"/>
  <c r="W23" i="14"/>
  <c r="S23" i="14"/>
  <c r="O23" i="14"/>
  <c r="K23" i="14"/>
  <c r="G23" i="14"/>
  <c r="AB25" i="14"/>
  <c r="X25" i="14"/>
  <c r="T25" i="14"/>
  <c r="P25" i="14"/>
  <c r="L25" i="14"/>
  <c r="H25" i="14"/>
  <c r="AA24" i="14"/>
  <c r="W24" i="14"/>
  <c r="S24" i="14"/>
  <c r="O24" i="14"/>
  <c r="K24" i="14"/>
  <c r="G24" i="14"/>
  <c r="AB23" i="14"/>
  <c r="X23" i="14"/>
  <c r="T23" i="14"/>
  <c r="P23" i="14"/>
  <c r="L23" i="14"/>
  <c r="H23" i="14"/>
  <c r="AG28" i="14"/>
  <c r="AG29" i="14" s="1"/>
  <c r="AG31" i="14"/>
  <c r="AB37" i="15"/>
  <c r="X37" i="15"/>
  <c r="T37" i="15"/>
  <c r="P37" i="15"/>
  <c r="L37" i="15"/>
  <c r="H37" i="15"/>
  <c r="AB36" i="15"/>
  <c r="X36" i="15"/>
  <c r="T36" i="15"/>
  <c r="P36" i="15"/>
  <c r="L36" i="15"/>
  <c r="H36" i="15"/>
  <c r="AB35" i="15"/>
  <c r="X35" i="15"/>
  <c r="T35" i="15"/>
  <c r="P35" i="15"/>
  <c r="L35" i="15"/>
  <c r="H35" i="15"/>
  <c r="Z37" i="15"/>
  <c r="V37" i="15"/>
  <c r="R37" i="15"/>
  <c r="N37" i="15"/>
  <c r="J37" i="15"/>
  <c r="F37" i="15"/>
  <c r="Z36" i="15"/>
  <c r="V36" i="15"/>
  <c r="R36" i="15"/>
  <c r="N36" i="15"/>
  <c r="J36" i="15"/>
  <c r="F36" i="15"/>
  <c r="Z35" i="15"/>
  <c r="V35" i="15"/>
  <c r="R35" i="15"/>
  <c r="N35" i="15"/>
  <c r="J35" i="15"/>
  <c r="Y37" i="15"/>
  <c r="U37" i="15"/>
  <c r="Q37" i="15"/>
  <c r="M37" i="15"/>
  <c r="I37" i="15"/>
  <c r="E37" i="15"/>
  <c r="Y36" i="15"/>
  <c r="U36" i="15"/>
  <c r="Q36" i="15"/>
  <c r="M36" i="15"/>
  <c r="I36" i="15"/>
  <c r="E36" i="15"/>
  <c r="Y35" i="15"/>
  <c r="U35" i="15"/>
  <c r="Q35" i="15"/>
  <c r="M35" i="15"/>
  <c r="I35" i="15"/>
  <c r="E35" i="15"/>
  <c r="F35" i="15"/>
  <c r="AA37" i="15"/>
  <c r="W37" i="15"/>
  <c r="S37" i="15"/>
  <c r="O37" i="15"/>
  <c r="K37" i="15"/>
  <c r="G37" i="15"/>
  <c r="AA36" i="15"/>
  <c r="W36" i="15"/>
  <c r="S36" i="15"/>
  <c r="O36" i="15"/>
  <c r="K36" i="15"/>
  <c r="G36" i="15"/>
  <c r="AA35" i="15"/>
  <c r="W35" i="15"/>
  <c r="S35" i="15"/>
  <c r="O35" i="15"/>
  <c r="K35" i="15"/>
  <c r="G35" i="15"/>
  <c r="Z33" i="14"/>
  <c r="V33" i="14"/>
  <c r="R33" i="14"/>
  <c r="N33" i="14"/>
  <c r="J33" i="14"/>
  <c r="F33" i="14"/>
  <c r="Z32" i="14"/>
  <c r="V32" i="14"/>
  <c r="R32" i="14"/>
  <c r="N32" i="14"/>
  <c r="J32" i="14"/>
  <c r="F32" i="14"/>
  <c r="Z31" i="14"/>
  <c r="V31" i="14"/>
  <c r="R31" i="14"/>
  <c r="N31" i="14"/>
  <c r="J31" i="14"/>
  <c r="F31" i="14"/>
  <c r="AA33" i="14"/>
  <c r="W33" i="14"/>
  <c r="S33" i="14"/>
  <c r="O33" i="14"/>
  <c r="K33" i="14"/>
  <c r="G33" i="14"/>
  <c r="AA32" i="14"/>
  <c r="W32" i="14"/>
  <c r="S32" i="14"/>
  <c r="O32" i="14"/>
  <c r="K32" i="14"/>
  <c r="G32" i="14"/>
  <c r="AA31" i="14"/>
  <c r="W31" i="14"/>
  <c r="S31" i="14"/>
  <c r="O31" i="14"/>
  <c r="K31" i="14"/>
  <c r="G31" i="14"/>
  <c r="AB33" i="14"/>
  <c r="X33" i="14"/>
  <c r="T33" i="14"/>
  <c r="P33" i="14"/>
  <c r="L33" i="14"/>
  <c r="H33" i="14"/>
  <c r="AB32" i="14"/>
  <c r="X32" i="14"/>
  <c r="T32" i="14"/>
  <c r="P32" i="14"/>
  <c r="L32" i="14"/>
  <c r="H32" i="14"/>
  <c r="AB31" i="14"/>
  <c r="X31" i="14"/>
  <c r="T31" i="14"/>
  <c r="P31" i="14"/>
  <c r="L31" i="14"/>
  <c r="H31" i="14"/>
  <c r="Y33" i="14"/>
  <c r="U33" i="14"/>
  <c r="Q33" i="14"/>
  <c r="M33" i="14"/>
  <c r="I33" i="14"/>
  <c r="E33" i="14"/>
  <c r="Y32" i="14"/>
  <c r="U32" i="14"/>
  <c r="Q32" i="14"/>
  <c r="M32" i="14"/>
  <c r="I32" i="14"/>
  <c r="E32" i="14"/>
  <c r="Y31" i="14"/>
  <c r="U31" i="14"/>
  <c r="Q31" i="14"/>
  <c r="M31" i="14"/>
  <c r="I31" i="14"/>
  <c r="E31" i="14"/>
  <c r="N43" i="15"/>
  <c r="R43" i="15"/>
  <c r="V43" i="15"/>
  <c r="Z43" i="15"/>
  <c r="F44" i="15"/>
  <c r="H43" i="15"/>
  <c r="W45" i="15"/>
  <c r="S45" i="15"/>
  <c r="O45" i="15"/>
  <c r="K45" i="15"/>
  <c r="G45" i="15"/>
  <c r="AA44" i="15"/>
  <c r="W43" i="15"/>
  <c r="S43" i="15"/>
  <c r="O43" i="15"/>
  <c r="K43" i="15"/>
  <c r="G43" i="15"/>
  <c r="Z45" i="15"/>
  <c r="V44" i="15"/>
  <c r="R44" i="15"/>
  <c r="N44" i="15"/>
  <c r="J44" i="15"/>
  <c r="Y45" i="15"/>
  <c r="U45" i="15"/>
  <c r="Q44" i="15"/>
  <c r="M44" i="15"/>
  <c r="I44" i="15"/>
  <c r="E44" i="15"/>
  <c r="Y43" i="15"/>
  <c r="U43" i="15"/>
  <c r="T45" i="15"/>
  <c r="P45" i="15"/>
  <c r="L45" i="15"/>
  <c r="H45" i="15"/>
  <c r="AB44" i="15"/>
  <c r="X44" i="15"/>
  <c r="Z45" i="14"/>
  <c r="V45" i="14"/>
  <c r="R45" i="14"/>
  <c r="N45" i="14"/>
  <c r="J45" i="14"/>
  <c r="F45" i="14"/>
  <c r="Z44" i="14"/>
  <c r="V44" i="14"/>
  <c r="R44" i="14"/>
  <c r="N44" i="14"/>
  <c r="J44" i="14"/>
  <c r="F44" i="14"/>
  <c r="Z43" i="14"/>
  <c r="V43" i="14"/>
  <c r="R43" i="14"/>
  <c r="N43" i="14"/>
  <c r="J43" i="14"/>
  <c r="AB45" i="14"/>
  <c r="X45" i="14"/>
  <c r="T45" i="14"/>
  <c r="P45" i="14"/>
  <c r="L45" i="14"/>
  <c r="H45" i="14"/>
  <c r="AB44" i="14"/>
  <c r="X44" i="14"/>
  <c r="T44" i="14"/>
  <c r="P44" i="14"/>
  <c r="L44" i="14"/>
  <c r="H44" i="14"/>
  <c r="AB43" i="14"/>
  <c r="X43" i="14"/>
  <c r="T43" i="14"/>
  <c r="P43" i="14"/>
  <c r="L43" i="14"/>
  <c r="H43" i="14"/>
  <c r="F43" i="14"/>
  <c r="AA45" i="14"/>
  <c r="W45" i="14"/>
  <c r="S45" i="14"/>
  <c r="O45" i="14"/>
  <c r="K45" i="14"/>
  <c r="G45" i="14"/>
  <c r="Y44" i="14"/>
  <c r="U44" i="14"/>
  <c r="Q44" i="14"/>
  <c r="M44" i="14"/>
  <c r="I44" i="14"/>
  <c r="E44" i="14"/>
  <c r="Y43" i="14"/>
  <c r="U43" i="14"/>
  <c r="Q43" i="14"/>
  <c r="M43" i="14"/>
  <c r="I43" i="14"/>
  <c r="E43" i="14"/>
  <c r="Y45" i="14"/>
  <c r="U45" i="14"/>
  <c r="Q45" i="14"/>
  <c r="M45" i="14"/>
  <c r="I45" i="14"/>
  <c r="E45" i="14"/>
  <c r="AA44" i="14"/>
  <c r="W44" i="14"/>
  <c r="S44" i="14"/>
  <c r="O44" i="14"/>
  <c r="K44" i="14"/>
  <c r="G44" i="14"/>
  <c r="AA43" i="14"/>
  <c r="W43" i="14"/>
  <c r="S43" i="14"/>
  <c r="O43" i="14"/>
  <c r="K43" i="14"/>
  <c r="G43" i="14"/>
  <c r="Z37" i="14"/>
  <c r="V37" i="14"/>
  <c r="R37" i="14"/>
  <c r="N37" i="14"/>
  <c r="J37" i="14"/>
  <c r="F37" i="14"/>
  <c r="Z36" i="14"/>
  <c r="V36" i="14"/>
  <c r="R36" i="14"/>
  <c r="N36" i="14"/>
  <c r="J36" i="14"/>
  <c r="F36" i="14"/>
  <c r="Z35" i="14"/>
  <c r="V35" i="14"/>
  <c r="R35" i="14"/>
  <c r="N35" i="14"/>
  <c r="J35" i="14"/>
  <c r="AB37" i="14"/>
  <c r="X37" i="14"/>
  <c r="T37" i="14"/>
  <c r="P37" i="14"/>
  <c r="L37" i="14"/>
  <c r="H37" i="14"/>
  <c r="AB36" i="14"/>
  <c r="X36" i="14"/>
  <c r="T36" i="14"/>
  <c r="P36" i="14"/>
  <c r="L36" i="14"/>
  <c r="H36" i="14"/>
  <c r="AB35" i="14"/>
  <c r="X35" i="14"/>
  <c r="T35" i="14"/>
  <c r="P35" i="14"/>
  <c r="L35" i="14"/>
  <c r="H35" i="14"/>
  <c r="Y37" i="14"/>
  <c r="U37" i="14"/>
  <c r="Q37" i="14"/>
  <c r="M37" i="14"/>
  <c r="I37" i="14"/>
  <c r="E37" i="14"/>
  <c r="Y36" i="14"/>
  <c r="U36" i="14"/>
  <c r="Q36" i="14"/>
  <c r="M36" i="14"/>
  <c r="I36" i="14"/>
  <c r="E36" i="14"/>
  <c r="Y35" i="14"/>
  <c r="U35" i="14"/>
  <c r="Q35" i="14"/>
  <c r="M35" i="14"/>
  <c r="I35" i="14"/>
  <c r="E35" i="14"/>
  <c r="AA37" i="14"/>
  <c r="W37" i="14"/>
  <c r="S37" i="14"/>
  <c r="O37" i="14"/>
  <c r="K37" i="14"/>
  <c r="G37" i="14"/>
  <c r="AA36" i="14"/>
  <c r="W36" i="14"/>
  <c r="S36" i="14"/>
  <c r="O36" i="14"/>
  <c r="K36" i="14"/>
  <c r="G36" i="14"/>
  <c r="AA35" i="14"/>
  <c r="W35" i="14"/>
  <c r="S35" i="14"/>
  <c r="O35" i="14"/>
  <c r="K35" i="14"/>
  <c r="G35" i="14"/>
  <c r="F35" i="14"/>
  <c r="Z29" i="14"/>
  <c r="V29" i="14"/>
  <c r="R29" i="14"/>
  <c r="N29" i="14"/>
  <c r="J29" i="14"/>
  <c r="F29" i="14"/>
  <c r="Z28" i="14"/>
  <c r="V28" i="14"/>
  <c r="R28" i="14"/>
  <c r="N28" i="14"/>
  <c r="J28" i="14"/>
  <c r="F28" i="14"/>
  <c r="Z27" i="14"/>
  <c r="V27" i="14"/>
  <c r="R27" i="14"/>
  <c r="N27" i="14"/>
  <c r="J27" i="14"/>
  <c r="AB29" i="14"/>
  <c r="X29" i="14"/>
  <c r="T29" i="14"/>
  <c r="P29" i="14"/>
  <c r="L29" i="14"/>
  <c r="H29" i="14"/>
  <c r="AB28" i="14"/>
  <c r="X28" i="14"/>
  <c r="T28" i="14"/>
  <c r="P28" i="14"/>
  <c r="L28" i="14"/>
  <c r="H28" i="14"/>
  <c r="AB27" i="14"/>
  <c r="X27" i="14"/>
  <c r="T27" i="14"/>
  <c r="P27" i="14"/>
  <c r="L27" i="14"/>
  <c r="H27" i="14"/>
  <c r="Y29" i="14"/>
  <c r="U29" i="14"/>
  <c r="Q29" i="14"/>
  <c r="M29" i="14"/>
  <c r="I29" i="14"/>
  <c r="E29" i="14"/>
  <c r="Y28" i="14"/>
  <c r="U28" i="14"/>
  <c r="Q28" i="14"/>
  <c r="M28" i="14"/>
  <c r="I28" i="14"/>
  <c r="E28" i="14"/>
  <c r="Y27" i="14"/>
  <c r="U27" i="14"/>
  <c r="Q27" i="14"/>
  <c r="M27" i="14"/>
  <c r="I27" i="14"/>
  <c r="E27" i="14"/>
  <c r="F27" i="14"/>
  <c r="AA29" i="14"/>
  <c r="W29" i="14"/>
  <c r="S29" i="14"/>
  <c r="O29" i="14"/>
  <c r="K29" i="14"/>
  <c r="G29" i="14"/>
  <c r="AA28" i="14"/>
  <c r="W28" i="14"/>
  <c r="S28" i="14"/>
  <c r="O28" i="14"/>
  <c r="K28" i="14"/>
  <c r="G28" i="14"/>
  <c r="AA27" i="14"/>
  <c r="W27" i="14"/>
  <c r="S27" i="14"/>
  <c r="O27" i="14"/>
  <c r="K27" i="14"/>
  <c r="G27" i="14"/>
  <c r="K19" i="14"/>
  <c r="J20" i="14"/>
  <c r="F20" i="14"/>
  <c r="Z19" i="14"/>
  <c r="V19" i="14"/>
  <c r="R19" i="14"/>
  <c r="N19" i="14"/>
  <c r="J19" i="14"/>
  <c r="I19" i="14"/>
  <c r="G19" i="14"/>
  <c r="L20" i="14"/>
  <c r="H20" i="14"/>
  <c r="AB19" i="14"/>
  <c r="X19" i="14"/>
  <c r="T19" i="14"/>
  <c r="P19" i="14"/>
  <c r="L19" i="14"/>
  <c r="H19" i="14"/>
  <c r="AA21" i="14"/>
  <c r="W21" i="14"/>
  <c r="S21" i="14"/>
  <c r="O21" i="14"/>
  <c r="K21" i="14"/>
  <c r="G21" i="14"/>
  <c r="AA20" i="14"/>
  <c r="W20" i="14"/>
  <c r="S20" i="14"/>
  <c r="O20" i="14"/>
  <c r="K20" i="14"/>
  <c r="G20" i="14"/>
  <c r="AA19" i="14"/>
  <c r="W19" i="14"/>
  <c r="S19" i="14"/>
  <c r="O19" i="14"/>
  <c r="E19" i="14"/>
  <c r="Z21" i="14"/>
  <c r="V21" i="14"/>
  <c r="R21" i="14"/>
  <c r="N21" i="14"/>
  <c r="J21" i="14"/>
  <c r="F21" i="14"/>
  <c r="Z20" i="14"/>
  <c r="V20" i="14"/>
  <c r="R20" i="14"/>
  <c r="N20" i="14"/>
  <c r="Y21" i="14"/>
  <c r="U21" i="14"/>
  <c r="Q21" i="14"/>
  <c r="M21" i="14"/>
  <c r="I21" i="14"/>
  <c r="E21" i="14"/>
  <c r="Y20" i="14"/>
  <c r="U20" i="14"/>
  <c r="Q20" i="14"/>
  <c r="M20" i="14"/>
  <c r="I20" i="14"/>
  <c r="E20" i="14"/>
  <c r="Y19" i="14"/>
  <c r="U19" i="14"/>
  <c r="Q19" i="14"/>
  <c r="M19" i="14"/>
  <c r="AB21" i="14"/>
  <c r="X21" i="14"/>
  <c r="T21" i="14"/>
  <c r="P21" i="14"/>
  <c r="L21" i="14"/>
  <c r="H21" i="14"/>
  <c r="AB20" i="14"/>
  <c r="X20" i="14"/>
  <c r="T20" i="14"/>
  <c r="P20" i="14"/>
  <c r="F19" i="14"/>
  <c r="Z53" i="14"/>
  <c r="V53" i="14"/>
  <c r="R53" i="14"/>
  <c r="N53" i="14"/>
  <c r="J53" i="14"/>
  <c r="F53" i="14"/>
  <c r="Z52" i="14"/>
  <c r="V52" i="14"/>
  <c r="R52" i="14"/>
  <c r="N52" i="14"/>
  <c r="J52" i="14"/>
  <c r="F52" i="14"/>
  <c r="Z51" i="14"/>
  <c r="V51" i="14"/>
  <c r="R51" i="14"/>
  <c r="N51" i="14"/>
  <c r="J51" i="14"/>
  <c r="AB53" i="14"/>
  <c r="X53" i="14"/>
  <c r="T53" i="14"/>
  <c r="P53" i="14"/>
  <c r="L53" i="14"/>
  <c r="H53" i="14"/>
  <c r="AB52" i="14"/>
  <c r="X52" i="14"/>
  <c r="T52" i="14"/>
  <c r="P52" i="14"/>
  <c r="L52" i="14"/>
  <c r="AB51" i="14"/>
  <c r="X51" i="14"/>
  <c r="T51" i="14"/>
  <c r="P51" i="14"/>
  <c r="L51" i="14"/>
  <c r="H51" i="14"/>
  <c r="AA53" i="14"/>
  <c r="W53" i="14"/>
  <c r="S53" i="14"/>
  <c r="O53" i="14"/>
  <c r="K53" i="14"/>
  <c r="G53" i="14"/>
  <c r="Y52" i="14"/>
  <c r="U52" i="14"/>
  <c r="Q52" i="14"/>
  <c r="M52" i="14"/>
  <c r="I52" i="14"/>
  <c r="E52" i="14"/>
  <c r="AA51" i="14"/>
  <c r="W51" i="14"/>
  <c r="S51" i="14"/>
  <c r="O51" i="14"/>
  <c r="K51" i="14"/>
  <c r="G51" i="14"/>
  <c r="F51" i="14"/>
  <c r="Y53" i="14"/>
  <c r="U53" i="14"/>
  <c r="Q53" i="14"/>
  <c r="M53" i="14"/>
  <c r="I53" i="14"/>
  <c r="E53" i="14"/>
  <c r="AA52" i="14"/>
  <c r="W52" i="14"/>
  <c r="S52" i="14"/>
  <c r="O52" i="14"/>
  <c r="K52" i="14"/>
  <c r="G52" i="14"/>
  <c r="Y51" i="14"/>
  <c r="U51" i="14"/>
  <c r="Q51" i="14"/>
  <c r="M51" i="14"/>
  <c r="I51" i="14"/>
  <c r="E51" i="14"/>
  <c r="E57" i="15"/>
  <c r="L56" i="15"/>
  <c r="Q57" i="15"/>
  <c r="X56" i="15"/>
  <c r="M55" i="15"/>
  <c r="Y55" i="15"/>
  <c r="I55" i="15"/>
  <c r="W57" i="15"/>
  <c r="O57" i="15"/>
  <c r="G57" i="15"/>
  <c r="V56" i="15"/>
  <c r="N56" i="15"/>
  <c r="F56" i="15"/>
  <c r="W55" i="15"/>
  <c r="O55" i="15"/>
  <c r="F55" i="15"/>
  <c r="J55" i="15"/>
  <c r="N55" i="15"/>
  <c r="R55" i="15"/>
  <c r="V55" i="15"/>
  <c r="Z55" i="15"/>
  <c r="E56" i="15"/>
  <c r="K56" i="15"/>
  <c r="O56" i="15"/>
  <c r="S56" i="15"/>
  <c r="W56" i="15"/>
  <c r="AA56" i="15"/>
  <c r="H57" i="15"/>
  <c r="L57" i="15"/>
  <c r="P57" i="15"/>
  <c r="T57" i="15"/>
  <c r="X57" i="15"/>
  <c r="AB57" i="15"/>
  <c r="U57" i="15"/>
  <c r="AB56" i="15"/>
  <c r="U55" i="15"/>
  <c r="Y57" i="15"/>
  <c r="I57" i="15"/>
  <c r="P56" i="15"/>
  <c r="H56" i="15"/>
  <c r="Q55" i="15"/>
  <c r="AA57" i="15"/>
  <c r="S57" i="15"/>
  <c r="K57" i="15"/>
  <c r="Z56" i="15"/>
  <c r="R56" i="15"/>
  <c r="J56" i="15"/>
  <c r="AA55" i="15"/>
  <c r="S55" i="15"/>
  <c r="K55" i="15"/>
  <c r="H55" i="15"/>
  <c r="L55" i="15"/>
  <c r="P55" i="15"/>
  <c r="T55" i="15"/>
  <c r="X55" i="15"/>
  <c r="AB55" i="15"/>
  <c r="I56" i="15"/>
  <c r="M56" i="15"/>
  <c r="Q56" i="15"/>
  <c r="U56" i="15"/>
  <c r="Y56" i="15"/>
  <c r="F57" i="15"/>
  <c r="J57" i="15"/>
  <c r="N57" i="15"/>
  <c r="R57" i="15"/>
  <c r="V57" i="15"/>
  <c r="Z57" i="15"/>
  <c r="G55" i="15"/>
  <c r="T56" i="15"/>
  <c r="M57" i="15"/>
  <c r="E55" i="15"/>
  <c r="W39" i="15"/>
  <c r="O39" i="15"/>
  <c r="G39" i="15"/>
  <c r="Z41" i="15"/>
  <c r="V41" i="15"/>
  <c r="R41" i="15"/>
  <c r="N41" i="15"/>
  <c r="J41" i="15"/>
  <c r="F41" i="15"/>
  <c r="Y40" i="15"/>
  <c r="S40" i="15"/>
  <c r="O40" i="15"/>
  <c r="M40" i="15"/>
  <c r="I40" i="15"/>
  <c r="AB39" i="15"/>
  <c r="X39" i="15"/>
  <c r="T39" i="15"/>
  <c r="P39" i="15"/>
  <c r="L39" i="15"/>
  <c r="H39" i="15"/>
  <c r="AA39" i="15"/>
  <c r="S39" i="15"/>
  <c r="K39" i="15"/>
  <c r="AB41" i="15"/>
  <c r="X41" i="15"/>
  <c r="T41" i="15"/>
  <c r="P41" i="15"/>
  <c r="L41" i="15"/>
  <c r="H41" i="15"/>
  <c r="AA40" i="15"/>
  <c r="W40" i="15"/>
  <c r="U40" i="15"/>
  <c r="Q40" i="15"/>
  <c r="K40" i="15"/>
  <c r="G40" i="15"/>
  <c r="E40" i="15"/>
  <c r="Z39" i="15"/>
  <c r="V39" i="15"/>
  <c r="R39" i="15"/>
  <c r="N39" i="15"/>
  <c r="J39" i="15"/>
  <c r="AB40" i="15"/>
  <c r="X40" i="15"/>
  <c r="T40" i="15"/>
  <c r="P40" i="15"/>
  <c r="L40" i="15"/>
  <c r="H40" i="15"/>
  <c r="F39" i="15"/>
  <c r="AA41" i="15"/>
  <c r="W41" i="15"/>
  <c r="S41" i="15"/>
  <c r="O41" i="15"/>
  <c r="K41" i="15"/>
  <c r="G41" i="15"/>
  <c r="Y39" i="15"/>
  <c r="Q39" i="15"/>
  <c r="I39" i="15"/>
  <c r="Z40" i="15"/>
  <c r="V40" i="15"/>
  <c r="R40" i="15"/>
  <c r="N40" i="15"/>
  <c r="J40" i="15"/>
  <c r="F40" i="15"/>
  <c r="Y41" i="15"/>
  <c r="U41" i="15"/>
  <c r="Q41" i="15"/>
  <c r="M41" i="15"/>
  <c r="I41" i="15"/>
  <c r="E41" i="15"/>
  <c r="U39" i="15"/>
  <c r="M39" i="15"/>
  <c r="E39" i="15"/>
  <c r="S24" i="15"/>
  <c r="O24" i="15"/>
  <c r="K23" i="15"/>
  <c r="J25" i="15"/>
  <c r="F25" i="15"/>
  <c r="Y24" i="15"/>
  <c r="R25" i="15"/>
  <c r="Y25" i="15"/>
  <c r="Q25" i="15"/>
  <c r="M25" i="15"/>
  <c r="I25" i="15"/>
  <c r="T25" i="15"/>
  <c r="K25" i="15"/>
  <c r="G25" i="15"/>
  <c r="W23" i="15"/>
  <c r="Y53" i="15"/>
  <c r="M53" i="15"/>
  <c r="Y52" i="15"/>
  <c r="O53" i="15"/>
  <c r="G53" i="15"/>
  <c r="G52" i="15"/>
  <c r="W52" i="15"/>
  <c r="K52" i="15"/>
  <c r="M52" i="15"/>
  <c r="E52" i="15"/>
  <c r="Y51" i="15"/>
  <c r="I51" i="15"/>
  <c r="W51" i="15"/>
  <c r="O51" i="15"/>
  <c r="G51" i="15"/>
  <c r="AB53" i="15"/>
  <c r="X53" i="15"/>
  <c r="T53" i="15"/>
  <c r="P53" i="15"/>
  <c r="L53" i="15"/>
  <c r="H53" i="15"/>
  <c r="AB52" i="15"/>
  <c r="X52" i="15"/>
  <c r="T52" i="15"/>
  <c r="P52" i="15"/>
  <c r="L52" i="15"/>
  <c r="H52" i="15"/>
  <c r="AB51" i="15"/>
  <c r="X51" i="15"/>
  <c r="T51" i="15"/>
  <c r="P51" i="15"/>
  <c r="L51" i="15"/>
  <c r="H51" i="15"/>
  <c r="U53" i="15"/>
  <c r="E53" i="15"/>
  <c r="S53" i="15"/>
  <c r="K53" i="15"/>
  <c r="U52" i="15"/>
  <c r="U51" i="15"/>
  <c r="AA52" i="15"/>
  <c r="S52" i="15"/>
  <c r="M51" i="15"/>
  <c r="Q52" i="15"/>
  <c r="I52" i="15"/>
  <c r="Q51" i="15"/>
  <c r="AA51" i="15"/>
  <c r="S51" i="15"/>
  <c r="K51" i="15"/>
  <c r="Z53" i="15"/>
  <c r="V53" i="15"/>
  <c r="R53" i="15"/>
  <c r="N53" i="15"/>
  <c r="J53" i="15"/>
  <c r="F53" i="15"/>
  <c r="Z52" i="15"/>
  <c r="V52" i="15"/>
  <c r="R52" i="15"/>
  <c r="N52" i="15"/>
  <c r="J52" i="15"/>
  <c r="F52" i="15"/>
  <c r="Z51" i="15"/>
  <c r="V51" i="15"/>
  <c r="R51" i="15"/>
  <c r="N51" i="15"/>
  <c r="J51" i="15"/>
  <c r="AA53" i="15"/>
  <c r="Q53" i="15"/>
  <c r="O52" i="15"/>
  <c r="F51" i="15"/>
  <c r="W53" i="15"/>
  <c r="I53" i="15"/>
  <c r="E51" i="15"/>
  <c r="Z41" i="14"/>
  <c r="V41" i="14"/>
  <c r="R41" i="14"/>
  <c r="N41" i="14"/>
  <c r="J41" i="14"/>
  <c r="F41" i="14"/>
  <c r="Z40" i="14"/>
  <c r="V40" i="14"/>
  <c r="R40" i="14"/>
  <c r="N40" i="14"/>
  <c r="J40" i="14"/>
  <c r="F40" i="14"/>
  <c r="Z39" i="14"/>
  <c r="V39" i="14"/>
  <c r="R39" i="14"/>
  <c r="N39" i="14"/>
  <c r="J39" i="14"/>
  <c r="F39" i="14"/>
  <c r="Y41" i="14"/>
  <c r="U41" i="14"/>
  <c r="Q41" i="14"/>
  <c r="M41" i="14"/>
  <c r="I41" i="14"/>
  <c r="E41" i="14"/>
  <c r="Y40" i="14"/>
  <c r="U40" i="14"/>
  <c r="Q40" i="14"/>
  <c r="M40" i="14"/>
  <c r="I40" i="14"/>
  <c r="E40" i="14"/>
  <c r="Y39" i="14"/>
  <c r="U39" i="14"/>
  <c r="Q39" i="14"/>
  <c r="M39" i="14"/>
  <c r="I39" i="14"/>
  <c r="E39" i="14"/>
  <c r="AB41" i="14"/>
  <c r="X41" i="14"/>
  <c r="T41" i="14"/>
  <c r="P41" i="14"/>
  <c r="L41" i="14"/>
  <c r="H41" i="14"/>
  <c r="AB40" i="14"/>
  <c r="X40" i="14"/>
  <c r="T40" i="14"/>
  <c r="P40" i="14"/>
  <c r="L40" i="14"/>
  <c r="H40" i="14"/>
  <c r="AB39" i="14"/>
  <c r="X39" i="14"/>
  <c r="T39" i="14"/>
  <c r="P39" i="14"/>
  <c r="L39" i="14"/>
  <c r="H39" i="14"/>
  <c r="AA41" i="14"/>
  <c r="W41" i="14"/>
  <c r="S41" i="14"/>
  <c r="O41" i="14"/>
  <c r="K41" i="14"/>
  <c r="G41" i="14"/>
  <c r="AA40" i="14"/>
  <c r="W40" i="14"/>
  <c r="S40" i="14"/>
  <c r="O40" i="14"/>
  <c r="K40" i="14"/>
  <c r="G40" i="14"/>
  <c r="AA39" i="14"/>
  <c r="W39" i="14"/>
  <c r="S39" i="14"/>
  <c r="O39" i="14"/>
  <c r="K39" i="14"/>
  <c r="G39" i="14"/>
  <c r="S15" i="14"/>
  <c r="M15" i="14"/>
  <c r="N15" i="14"/>
  <c r="J15" i="14"/>
  <c r="K15" i="14"/>
  <c r="Q15" i="14"/>
  <c r="I15" i="14"/>
  <c r="P15" i="14"/>
  <c r="L15" i="14"/>
  <c r="G15" i="14"/>
  <c r="H15" i="14"/>
  <c r="Z17" i="14"/>
  <c r="V17" i="14"/>
  <c r="R17" i="14"/>
  <c r="N17" i="14"/>
  <c r="J17" i="14"/>
  <c r="F17" i="14"/>
  <c r="Z16" i="14"/>
  <c r="V16" i="14"/>
  <c r="R16" i="14"/>
  <c r="N16" i="14"/>
  <c r="J16" i="14"/>
  <c r="F16" i="14"/>
  <c r="Z15" i="14"/>
  <c r="V15" i="14"/>
  <c r="R15" i="14"/>
  <c r="AA17" i="14"/>
  <c r="W17" i="14"/>
  <c r="S17" i="14"/>
  <c r="O17" i="14"/>
  <c r="K17" i="14"/>
  <c r="G17" i="14"/>
  <c r="AA16" i="14"/>
  <c r="W16" i="14"/>
  <c r="S16" i="14"/>
  <c r="O16" i="14"/>
  <c r="K16" i="14"/>
  <c r="G16" i="14"/>
  <c r="AA15" i="14"/>
  <c r="W15" i="14"/>
  <c r="O15" i="14"/>
  <c r="AB17" i="14"/>
  <c r="X17" i="14"/>
  <c r="T17" i="14"/>
  <c r="P17" i="14"/>
  <c r="L17" i="14"/>
  <c r="H17" i="14"/>
  <c r="AB16" i="14"/>
  <c r="X16" i="14"/>
  <c r="T16" i="14"/>
  <c r="P16" i="14"/>
  <c r="L16" i="14"/>
  <c r="H16" i="14"/>
  <c r="AB15" i="14"/>
  <c r="X15" i="14"/>
  <c r="T15" i="14"/>
  <c r="F15" i="14"/>
  <c r="Y17" i="14"/>
  <c r="U17" i="14"/>
  <c r="Q17" i="14"/>
  <c r="M17" i="14"/>
  <c r="I17" i="14"/>
  <c r="E17" i="14"/>
  <c r="Y16" i="14"/>
  <c r="U16" i="14"/>
  <c r="Q16" i="14"/>
  <c r="M16" i="14"/>
  <c r="I16" i="14"/>
  <c r="E16" i="14"/>
  <c r="Y15" i="14"/>
  <c r="U15" i="14"/>
  <c r="E15" i="14"/>
  <c r="AB29" i="15"/>
  <c r="X29" i="15"/>
  <c r="T29" i="15"/>
  <c r="P29" i="15"/>
  <c r="L29" i="15"/>
  <c r="H29" i="15"/>
  <c r="AB28" i="15"/>
  <c r="X28" i="15"/>
  <c r="T28" i="15"/>
  <c r="P28" i="15"/>
  <c r="L28" i="15"/>
  <c r="H28" i="15"/>
  <c r="AB27" i="15"/>
  <c r="X27" i="15"/>
  <c r="T27" i="15"/>
  <c r="P27" i="15"/>
  <c r="L27" i="15"/>
  <c r="H27" i="15"/>
  <c r="G27" i="15"/>
  <c r="Z29" i="15"/>
  <c r="V29" i="15"/>
  <c r="R29" i="15"/>
  <c r="N29" i="15"/>
  <c r="J29" i="15"/>
  <c r="F29" i="15"/>
  <c r="Z28" i="15"/>
  <c r="V28" i="15"/>
  <c r="R28" i="15"/>
  <c r="N28" i="15"/>
  <c r="J28" i="15"/>
  <c r="F28" i="15"/>
  <c r="Z27" i="15"/>
  <c r="V27" i="15"/>
  <c r="R27" i="15"/>
  <c r="N27" i="15"/>
  <c r="J27" i="15"/>
  <c r="AA29" i="15"/>
  <c r="W29" i="15"/>
  <c r="S29" i="15"/>
  <c r="O29" i="15"/>
  <c r="K29" i="15"/>
  <c r="G29" i="15"/>
  <c r="AA28" i="15"/>
  <c r="W28" i="15"/>
  <c r="S28" i="15"/>
  <c r="O28" i="15"/>
  <c r="K28" i="15"/>
  <c r="G28" i="15"/>
  <c r="AA27" i="15"/>
  <c r="W27" i="15"/>
  <c r="S27" i="15"/>
  <c r="O27" i="15"/>
  <c r="K27" i="15"/>
  <c r="E27" i="15"/>
  <c r="F27" i="15"/>
  <c r="Y29" i="15"/>
  <c r="U29" i="15"/>
  <c r="Q29" i="15"/>
  <c r="M29" i="15"/>
  <c r="I29" i="15"/>
  <c r="E29" i="15"/>
  <c r="Y28" i="15"/>
  <c r="U28" i="15"/>
  <c r="Q28" i="15"/>
  <c r="M28" i="15"/>
  <c r="I28" i="15"/>
  <c r="E28" i="15"/>
  <c r="Y27" i="15"/>
  <c r="U27" i="15"/>
  <c r="Q27" i="15"/>
  <c r="M27" i="15"/>
  <c r="I27" i="15"/>
  <c r="Z57" i="14"/>
  <c r="V57" i="14"/>
  <c r="R57" i="14"/>
  <c r="N57" i="14"/>
  <c r="J57" i="14"/>
  <c r="F57" i="14"/>
  <c r="Z56" i="14"/>
  <c r="V56" i="14"/>
  <c r="R56" i="14"/>
  <c r="N56" i="14"/>
  <c r="J56" i="14"/>
  <c r="F56" i="14"/>
  <c r="Z55" i="14"/>
  <c r="V55" i="14"/>
  <c r="R55" i="14"/>
  <c r="N55" i="14"/>
  <c r="J55" i="14"/>
  <c r="F55" i="14"/>
  <c r="Y57" i="14"/>
  <c r="U57" i="14"/>
  <c r="Q57" i="14"/>
  <c r="M57" i="14"/>
  <c r="I57" i="14"/>
  <c r="E57" i="14"/>
  <c r="AA56" i="14"/>
  <c r="W56" i="14"/>
  <c r="S56" i="14"/>
  <c r="O56" i="14"/>
  <c r="K56" i="14"/>
  <c r="G56" i="14"/>
  <c r="Y55" i="14"/>
  <c r="U55" i="14"/>
  <c r="Q55" i="14"/>
  <c r="M55" i="14"/>
  <c r="I55" i="14"/>
  <c r="E55" i="14"/>
  <c r="AB57" i="14"/>
  <c r="X57" i="14"/>
  <c r="T57" i="14"/>
  <c r="P57" i="14"/>
  <c r="L57" i="14"/>
  <c r="H57" i="14"/>
  <c r="AB56" i="14"/>
  <c r="X56" i="14"/>
  <c r="T56" i="14"/>
  <c r="P56" i="14"/>
  <c r="L56" i="14"/>
  <c r="H56" i="14"/>
  <c r="AB55" i="14"/>
  <c r="X55" i="14"/>
  <c r="T55" i="14"/>
  <c r="P55" i="14"/>
  <c r="L55" i="14"/>
  <c r="H55" i="14"/>
  <c r="AA57" i="14"/>
  <c r="W57" i="14"/>
  <c r="S57" i="14"/>
  <c r="O57" i="14"/>
  <c r="K57" i="14"/>
  <c r="G57" i="14"/>
  <c r="Y56" i="14"/>
  <c r="U56" i="14"/>
  <c r="Q56" i="14"/>
  <c r="M56" i="14"/>
  <c r="I56" i="14"/>
  <c r="E56" i="14"/>
  <c r="AA55" i="14"/>
  <c r="W55" i="14"/>
  <c r="S55" i="14"/>
  <c r="O55" i="14"/>
  <c r="K55" i="14"/>
  <c r="G55" i="14"/>
  <c r="AB49" i="14"/>
  <c r="X49" i="14"/>
  <c r="T49" i="14"/>
  <c r="P49" i="14"/>
  <c r="L49" i="14"/>
  <c r="H49" i="14"/>
  <c r="AB48" i="14"/>
  <c r="X48" i="14"/>
  <c r="T48" i="14"/>
  <c r="P48" i="14"/>
  <c r="L48" i="14"/>
  <c r="H48" i="14"/>
  <c r="AB47" i="14"/>
  <c r="X47" i="14"/>
  <c r="T47" i="14"/>
  <c r="P47" i="14"/>
  <c r="L47" i="14"/>
  <c r="H47" i="14"/>
  <c r="Y49" i="14"/>
  <c r="U49" i="14"/>
  <c r="Q49" i="14"/>
  <c r="M49" i="14"/>
  <c r="I49" i="14"/>
  <c r="E49" i="14"/>
  <c r="AA48" i="14"/>
  <c r="W48" i="14"/>
  <c r="S48" i="14"/>
  <c r="O48" i="14"/>
  <c r="K48" i="14"/>
  <c r="G48" i="14"/>
  <c r="Y47" i="14"/>
  <c r="U47" i="14"/>
  <c r="Q47" i="14"/>
  <c r="M47" i="14"/>
  <c r="I47" i="14"/>
  <c r="E47" i="14"/>
  <c r="Z49" i="14"/>
  <c r="V49" i="14"/>
  <c r="R49" i="14"/>
  <c r="N49" i="14"/>
  <c r="J49" i="14"/>
  <c r="F49" i="14"/>
  <c r="Z48" i="14"/>
  <c r="V48" i="14"/>
  <c r="R48" i="14"/>
  <c r="N48" i="14"/>
  <c r="J48" i="14"/>
  <c r="F48" i="14"/>
  <c r="Z47" i="14"/>
  <c r="V47" i="14"/>
  <c r="R47" i="14"/>
  <c r="N47" i="14"/>
  <c r="J47" i="14"/>
  <c r="F47" i="14"/>
  <c r="AA49" i="14"/>
  <c r="W49" i="14"/>
  <c r="S49" i="14"/>
  <c r="O49" i="14"/>
  <c r="K49" i="14"/>
  <c r="G49" i="14"/>
  <c r="Y48" i="14"/>
  <c r="U48" i="14"/>
  <c r="Q48" i="14"/>
  <c r="M48" i="14"/>
  <c r="I48" i="14"/>
  <c r="E48" i="14"/>
  <c r="AA47" i="14"/>
  <c r="W47" i="14"/>
  <c r="S47" i="14"/>
  <c r="O47" i="14"/>
  <c r="K47" i="14"/>
  <c r="G47" i="14"/>
  <c r="S49" i="15"/>
  <c r="Y49" i="15"/>
  <c r="Q49" i="15"/>
  <c r="G49" i="15"/>
  <c r="I49" i="15"/>
  <c r="AB48" i="15"/>
  <c r="V48" i="15"/>
  <c r="U47" i="15"/>
  <c r="L48" i="15"/>
  <c r="Q47" i="15"/>
  <c r="N48" i="15"/>
  <c r="F48" i="15"/>
  <c r="W47" i="15"/>
  <c r="O47" i="15"/>
  <c r="G47" i="15"/>
  <c r="Z49" i="15"/>
  <c r="V49" i="15"/>
  <c r="R49" i="15"/>
  <c r="N49" i="15"/>
  <c r="J49" i="15"/>
  <c r="F49" i="15"/>
  <c r="Y48" i="15"/>
  <c r="W48" i="15"/>
  <c r="S48" i="15"/>
  <c r="M48" i="15"/>
  <c r="I48" i="15"/>
  <c r="G48" i="15"/>
  <c r="AB47" i="15"/>
  <c r="X47" i="15"/>
  <c r="T47" i="15"/>
  <c r="P47" i="15"/>
  <c r="L47" i="15"/>
  <c r="H47" i="15"/>
  <c r="W49" i="15"/>
  <c r="AA49" i="15"/>
  <c r="U49" i="15"/>
  <c r="O49" i="15"/>
  <c r="Z48" i="15"/>
  <c r="M49" i="15"/>
  <c r="E49" i="15"/>
  <c r="X48" i="15"/>
  <c r="H48" i="15"/>
  <c r="T48" i="15"/>
  <c r="M47" i="15"/>
  <c r="Y47" i="15"/>
  <c r="I47" i="15"/>
  <c r="R48" i="15"/>
  <c r="J48" i="15"/>
  <c r="AA47" i="15"/>
  <c r="S47" i="15"/>
  <c r="K47" i="15"/>
  <c r="AB49" i="15"/>
  <c r="X49" i="15"/>
  <c r="T49" i="15"/>
  <c r="P49" i="15"/>
  <c r="L49" i="15"/>
  <c r="H49" i="15"/>
  <c r="AA48" i="15"/>
  <c r="U48" i="15"/>
  <c r="Q48" i="15"/>
  <c r="O48" i="15"/>
  <c r="K48" i="15"/>
  <c r="E48" i="15"/>
  <c r="Z47" i="15"/>
  <c r="V47" i="15"/>
  <c r="R47" i="15"/>
  <c r="N47" i="15"/>
  <c r="J47" i="15"/>
  <c r="P48" i="15"/>
  <c r="E47" i="15"/>
  <c r="F47" i="15"/>
  <c r="K49" i="15"/>
  <c r="K31" i="15"/>
  <c r="Q32" i="15"/>
  <c r="Y32" i="15"/>
  <c r="L31" i="15"/>
  <c r="H32" i="15"/>
  <c r="W33" i="15"/>
  <c r="T19" i="15"/>
  <c r="P19" i="15"/>
  <c r="H19" i="15"/>
  <c r="J20" i="15"/>
  <c r="S20" i="15"/>
  <c r="O20" i="15"/>
  <c r="U19" i="15"/>
  <c r="F21" i="15"/>
  <c r="Y19" i="15"/>
  <c r="E19" i="15"/>
  <c r="X21" i="15"/>
  <c r="X20" i="15"/>
  <c r="V19" i="15" l="1"/>
  <c r="E31" i="15"/>
  <c r="Z32" i="15"/>
  <c r="E32" i="15"/>
  <c r="F19" i="15"/>
  <c r="R20" i="15"/>
  <c r="T20" i="15"/>
  <c r="Z20" i="15"/>
  <c r="F20" i="15"/>
  <c r="S31" i="15"/>
  <c r="S34" i="15" s="1"/>
  <c r="H31" i="15"/>
  <c r="K32" i="15"/>
  <c r="AA33" i="15"/>
  <c r="V33" i="15"/>
  <c r="P31" i="15"/>
  <c r="AB21" i="15"/>
  <c r="G20" i="15"/>
  <c r="L19" i="15"/>
  <c r="AD19" i="15" s="1"/>
  <c r="F31" i="15"/>
  <c r="X31" i="15"/>
  <c r="Z33" i="15"/>
  <c r="P32" i="15"/>
  <c r="P34" i="15" s="1"/>
  <c r="Q20" i="15"/>
  <c r="AA20" i="15"/>
  <c r="AB19" i="15"/>
  <c r="Y31" i="15"/>
  <c r="L33" i="15"/>
  <c r="H33" i="15"/>
  <c r="U20" i="15"/>
  <c r="G21" i="15"/>
  <c r="H20" i="15"/>
  <c r="E33" i="15"/>
  <c r="P33" i="15"/>
  <c r="U21" i="15"/>
  <c r="U22" i="15" s="1"/>
  <c r="J19" i="15"/>
  <c r="I19" i="15"/>
  <c r="I33" i="15"/>
  <c r="X33" i="15"/>
  <c r="Y21" i="15"/>
  <c r="N19" i="15"/>
  <c r="M19" i="15"/>
  <c r="M33" i="15"/>
  <c r="V31" i="15"/>
  <c r="N20" i="15"/>
  <c r="R19" i="15"/>
  <c r="Q19" i="15"/>
  <c r="U33" i="15"/>
  <c r="Z31" i="15"/>
  <c r="P20" i="15"/>
  <c r="K20" i="15"/>
  <c r="V20" i="15"/>
  <c r="W20" i="15"/>
  <c r="Z19" i="15"/>
  <c r="X19" i="15"/>
  <c r="M31" i="15"/>
  <c r="L32" i="15"/>
  <c r="Q33" i="15"/>
  <c r="T31" i="15"/>
  <c r="T34" i="15" s="1"/>
  <c r="T33" i="15"/>
  <c r="O32" i="15"/>
  <c r="AA23" i="15"/>
  <c r="U25" i="15"/>
  <c r="K24" i="15"/>
  <c r="AB33" i="15"/>
  <c r="AB20" i="15"/>
  <c r="Y20" i="15"/>
  <c r="J21" i="15"/>
  <c r="J22" i="15" s="1"/>
  <c r="K21" i="15"/>
  <c r="G19" i="15"/>
  <c r="G22" i="15" s="1"/>
  <c r="L20" i="15"/>
  <c r="AA31" i="15"/>
  <c r="X32" i="15"/>
  <c r="X34" i="15" s="1"/>
  <c r="F32" i="15"/>
  <c r="G32" i="15"/>
  <c r="G31" i="15"/>
  <c r="AA32" i="15"/>
  <c r="O25" i="15"/>
  <c r="V25" i="15"/>
  <c r="W24" i="15"/>
  <c r="Y33" i="15"/>
  <c r="H21" i="15"/>
  <c r="H22" i="15" s="1"/>
  <c r="E21" i="15"/>
  <c r="E22" i="15" s="1"/>
  <c r="N21" i="15"/>
  <c r="N22" i="15" s="1"/>
  <c r="O21" i="15"/>
  <c r="O22" i="15" s="1"/>
  <c r="O19" i="15"/>
  <c r="K19" i="15"/>
  <c r="G33" i="15"/>
  <c r="AB32" i="15"/>
  <c r="J32" i="15"/>
  <c r="I32" i="15"/>
  <c r="O31" i="15"/>
  <c r="F33" i="15"/>
  <c r="T24" i="15"/>
  <c r="Z25" i="15"/>
  <c r="AA24" i="15"/>
  <c r="W31" i="15"/>
  <c r="W34" i="15" s="1"/>
  <c r="I21" i="15"/>
  <c r="R21" i="15"/>
  <c r="S21" i="15"/>
  <c r="W19" i="15"/>
  <c r="S19" i="15"/>
  <c r="K33" i="15"/>
  <c r="I31" i="15"/>
  <c r="N32" i="15"/>
  <c r="M32" i="15"/>
  <c r="J31" i="15"/>
  <c r="J34" i="15" s="1"/>
  <c r="J33" i="15"/>
  <c r="X24" i="15"/>
  <c r="J23" i="15"/>
  <c r="AB31" i="15"/>
  <c r="L21" i="15"/>
  <c r="P21" i="15"/>
  <c r="M21" i="15"/>
  <c r="V21" i="15"/>
  <c r="V22" i="15" s="1"/>
  <c r="W21" i="15"/>
  <c r="E20" i="15"/>
  <c r="AA19" i="15"/>
  <c r="O33" i="15"/>
  <c r="Q31" i="15"/>
  <c r="R32" i="15"/>
  <c r="R34" i="15" s="1"/>
  <c r="S32" i="15"/>
  <c r="N31" i="15"/>
  <c r="N33" i="15"/>
  <c r="AB24" i="15"/>
  <c r="N23" i="15"/>
  <c r="T32" i="15"/>
  <c r="U32" i="15"/>
  <c r="U34" i="15" s="1"/>
  <c r="T21" i="15"/>
  <c r="Q21" i="15"/>
  <c r="Z21" i="15"/>
  <c r="Z22" i="15" s="1"/>
  <c r="AA21" i="15"/>
  <c r="M20" i="15"/>
  <c r="M22" i="15" s="1"/>
  <c r="S33" i="15"/>
  <c r="U31" i="15"/>
  <c r="V32" i="15"/>
  <c r="W32" i="15"/>
  <c r="R31" i="15"/>
  <c r="P25" i="15"/>
  <c r="P26" i="15" s="1"/>
  <c r="U24" i="15"/>
  <c r="S25" i="15"/>
  <c r="H25" i="15"/>
  <c r="W25" i="15"/>
  <c r="AB25" i="15"/>
  <c r="J24" i="15"/>
  <c r="J26" i="15" s="1"/>
  <c r="V23" i="15"/>
  <c r="L23" i="15"/>
  <c r="L25" i="15"/>
  <c r="X45" i="15"/>
  <c r="U44" i="15"/>
  <c r="U46" i="15" s="1"/>
  <c r="Z44" i="15"/>
  <c r="Z46" i="15" s="1"/>
  <c r="AA43" i="15"/>
  <c r="AA46" i="15" s="1"/>
  <c r="AA45" i="15"/>
  <c r="J43" i="15"/>
  <c r="J46" i="15" s="1"/>
  <c r="X25" i="15"/>
  <c r="AA25" i="15"/>
  <c r="E23" i="15"/>
  <c r="E26" i="15" s="1"/>
  <c r="N24" i="15"/>
  <c r="Z23" i="15"/>
  <c r="P23" i="15"/>
  <c r="G23" i="15"/>
  <c r="AB45" i="15"/>
  <c r="Y44" i="15"/>
  <c r="Y46" i="15" s="1"/>
  <c r="F45" i="15"/>
  <c r="G44" i="15"/>
  <c r="AB43" i="15"/>
  <c r="F43" i="15"/>
  <c r="F23" i="15"/>
  <c r="Q23" i="15"/>
  <c r="R24" i="15"/>
  <c r="E24" i="15"/>
  <c r="T23" i="15"/>
  <c r="I23" i="15"/>
  <c r="H44" i="15"/>
  <c r="E43" i="15"/>
  <c r="E45" i="15"/>
  <c r="J45" i="15"/>
  <c r="K44" i="15"/>
  <c r="K46" i="15" s="1"/>
  <c r="X43" i="15"/>
  <c r="X46" i="15" s="1"/>
  <c r="F24" i="15"/>
  <c r="H24" i="15"/>
  <c r="H26" i="15" s="1"/>
  <c r="U23" i="15"/>
  <c r="V24" i="15"/>
  <c r="I24" i="15"/>
  <c r="X23" i="15"/>
  <c r="M23" i="15"/>
  <c r="L44" i="15"/>
  <c r="I43" i="15"/>
  <c r="I46" i="15" s="1"/>
  <c r="I45" i="15"/>
  <c r="N45" i="15"/>
  <c r="N46" i="15" s="1"/>
  <c r="O44" i="15"/>
  <c r="O46" i="15" s="1"/>
  <c r="T43" i="15"/>
  <c r="T46" i="15" s="1"/>
  <c r="X26" i="14"/>
  <c r="R23" i="15"/>
  <c r="O23" i="15"/>
  <c r="L24" i="15"/>
  <c r="Y23" i="15"/>
  <c r="Y26" i="15" s="1"/>
  <c r="Z24" i="15"/>
  <c r="M24" i="15"/>
  <c r="AB23" i="15"/>
  <c r="P44" i="15"/>
  <c r="M43" i="15"/>
  <c r="M45" i="15"/>
  <c r="R45" i="15"/>
  <c r="R46" i="15" s="1"/>
  <c r="S44" i="15"/>
  <c r="S46" i="15" s="1"/>
  <c r="P43" i="15"/>
  <c r="H23" i="15"/>
  <c r="S23" i="15"/>
  <c r="P24" i="15"/>
  <c r="E25" i="15"/>
  <c r="N25" i="15"/>
  <c r="N26" i="15" s="1"/>
  <c r="Q24" i="15"/>
  <c r="T44" i="15"/>
  <c r="Q43" i="15"/>
  <c r="Q45" i="15"/>
  <c r="V45" i="15"/>
  <c r="V46" i="15" s="1"/>
  <c r="W44" i="15"/>
  <c r="W46" i="15" s="1"/>
  <c r="Z26" i="14"/>
  <c r="J50" i="15"/>
  <c r="AD52" i="15"/>
  <c r="AD40" i="15"/>
  <c r="AD57" i="15"/>
  <c r="AD48" i="15"/>
  <c r="AD27" i="15"/>
  <c r="AD29" i="15"/>
  <c r="AD55" i="15"/>
  <c r="AD36" i="15"/>
  <c r="AD49" i="15"/>
  <c r="AD47" i="15"/>
  <c r="AD51" i="15"/>
  <c r="AD53" i="15"/>
  <c r="AD41" i="15"/>
  <c r="AD28" i="15"/>
  <c r="AD39" i="15"/>
  <c r="AD56" i="15"/>
  <c r="AD35" i="15"/>
  <c r="AD37" i="15"/>
  <c r="P26" i="14"/>
  <c r="N26" i="14"/>
  <c r="N50" i="15"/>
  <c r="T26" i="14"/>
  <c r="O12" i="15"/>
  <c r="E11" i="15"/>
  <c r="V26" i="14"/>
  <c r="O11" i="14"/>
  <c r="AG28" i="15"/>
  <c r="AG29" i="15" s="1"/>
  <c r="AB26" i="14"/>
  <c r="AG35" i="15"/>
  <c r="AG32" i="15"/>
  <c r="AG33" i="15" s="1"/>
  <c r="V12" i="14"/>
  <c r="AA12" i="14"/>
  <c r="AB12" i="14"/>
  <c r="Y12" i="14"/>
  <c r="F12" i="14"/>
  <c r="L12" i="14"/>
  <c r="G11" i="14"/>
  <c r="Q11" i="14"/>
  <c r="T11" i="14"/>
  <c r="S11" i="14"/>
  <c r="N11" i="14"/>
  <c r="I12" i="14"/>
  <c r="K12" i="14"/>
  <c r="N13" i="14"/>
  <c r="Q13" i="14"/>
  <c r="T13" i="14"/>
  <c r="S13" i="14"/>
  <c r="Z11" i="14"/>
  <c r="Z13" i="14"/>
  <c r="U12" i="14"/>
  <c r="F11" i="14"/>
  <c r="X12" i="14"/>
  <c r="E11" i="14"/>
  <c r="W12" i="14"/>
  <c r="J11" i="14"/>
  <c r="M11" i="14"/>
  <c r="V11" i="14"/>
  <c r="N12" i="14"/>
  <c r="F13" i="14"/>
  <c r="V13" i="14"/>
  <c r="Y11" i="14"/>
  <c r="Q12" i="14"/>
  <c r="I13" i="14"/>
  <c r="Y13" i="14"/>
  <c r="AB11" i="14"/>
  <c r="T12" i="14"/>
  <c r="L13" i="14"/>
  <c r="AB13" i="14"/>
  <c r="AA11" i="14"/>
  <c r="S12" i="14"/>
  <c r="K13" i="14"/>
  <c r="AA13" i="14"/>
  <c r="H11" i="14"/>
  <c r="K11" i="14"/>
  <c r="R12" i="14"/>
  <c r="J13" i="14"/>
  <c r="E12" i="14"/>
  <c r="M13" i="14"/>
  <c r="H12" i="14"/>
  <c r="P13" i="14"/>
  <c r="G12" i="14"/>
  <c r="O13" i="14"/>
  <c r="L11" i="14"/>
  <c r="R11" i="14"/>
  <c r="J12" i="14"/>
  <c r="Z12" i="14"/>
  <c r="R13" i="14"/>
  <c r="U11" i="14"/>
  <c r="M12" i="14"/>
  <c r="E13" i="14"/>
  <c r="U13" i="14"/>
  <c r="X11" i="14"/>
  <c r="P12" i="14"/>
  <c r="H13" i="14"/>
  <c r="X13" i="14"/>
  <c r="W11" i="14"/>
  <c r="O12" i="14"/>
  <c r="G13" i="14"/>
  <c r="W13" i="14"/>
  <c r="P11" i="14"/>
  <c r="L15" i="15"/>
  <c r="L17" i="15"/>
  <c r="T12" i="15"/>
  <c r="S16" i="15"/>
  <c r="O15" i="15"/>
  <c r="L11" i="15"/>
  <c r="I17" i="15"/>
  <c r="Q15" i="15"/>
  <c r="Q16" i="15"/>
  <c r="N17" i="15"/>
  <c r="AA17" i="15"/>
  <c r="R15" i="15"/>
  <c r="U15" i="15"/>
  <c r="M12" i="15"/>
  <c r="E15" i="15"/>
  <c r="T16" i="15"/>
  <c r="F16" i="15"/>
  <c r="V16" i="15"/>
  <c r="K17" i="15"/>
  <c r="AB17" i="15"/>
  <c r="AB15" i="15"/>
  <c r="N12" i="15"/>
  <c r="L13" i="15"/>
  <c r="F13" i="15"/>
  <c r="G13" i="15"/>
  <c r="E13" i="15"/>
  <c r="AA26" i="14"/>
  <c r="M16" i="15"/>
  <c r="U17" i="15"/>
  <c r="J17" i="15"/>
  <c r="O16" i="15"/>
  <c r="W17" i="15"/>
  <c r="H17" i="15"/>
  <c r="N15" i="15"/>
  <c r="H16" i="15"/>
  <c r="M15" i="15"/>
  <c r="I16" i="15"/>
  <c r="Y16" i="15"/>
  <c r="Q17" i="15"/>
  <c r="N16" i="15"/>
  <c r="F17" i="15"/>
  <c r="V17" i="15"/>
  <c r="K16" i="15"/>
  <c r="AA16" i="15"/>
  <c r="S17" i="15"/>
  <c r="L16" i="15"/>
  <c r="AB16" i="15"/>
  <c r="T17" i="15"/>
  <c r="J15" i="15"/>
  <c r="Z15" i="15"/>
  <c r="W15" i="15"/>
  <c r="T15" i="15"/>
  <c r="K15" i="15"/>
  <c r="S15" i="15"/>
  <c r="AB11" i="15"/>
  <c r="W11" i="15"/>
  <c r="V11" i="15"/>
  <c r="U11" i="15"/>
  <c r="H11" i="15"/>
  <c r="S38" i="15"/>
  <c r="U38" i="15"/>
  <c r="R38" i="15"/>
  <c r="L38" i="15"/>
  <c r="AB38" i="15"/>
  <c r="E17" i="15"/>
  <c r="R16" i="15"/>
  <c r="Z17" i="15"/>
  <c r="G17" i="15"/>
  <c r="P16" i="15"/>
  <c r="X17" i="15"/>
  <c r="G15" i="15"/>
  <c r="X15" i="15"/>
  <c r="AA15" i="15"/>
  <c r="E16" i="15"/>
  <c r="U16" i="15"/>
  <c r="M17" i="15"/>
  <c r="J16" i="15"/>
  <c r="Z16" i="15"/>
  <c r="R17" i="15"/>
  <c r="G16" i="15"/>
  <c r="W16" i="15"/>
  <c r="O17" i="15"/>
  <c r="F15" i="15"/>
  <c r="X16" i="15"/>
  <c r="P17" i="15"/>
  <c r="H15" i="15"/>
  <c r="V15" i="15"/>
  <c r="Y15" i="15"/>
  <c r="P15" i="15"/>
  <c r="I15" i="15"/>
  <c r="F11" i="15"/>
  <c r="AB13" i="15"/>
  <c r="W13" i="15"/>
  <c r="V13" i="15"/>
  <c r="U13" i="15"/>
  <c r="O38" i="15"/>
  <c r="F38" i="15"/>
  <c r="Q38" i="15"/>
  <c r="N38" i="15"/>
  <c r="H38" i="15"/>
  <c r="X38" i="15"/>
  <c r="W26" i="14"/>
  <c r="U30" i="15"/>
  <c r="K30" i="15"/>
  <c r="V30" i="15"/>
  <c r="L30" i="15"/>
  <c r="Q30" i="15"/>
  <c r="W30" i="15"/>
  <c r="R30" i="15"/>
  <c r="H30" i="15"/>
  <c r="X30" i="15"/>
  <c r="V54" i="15"/>
  <c r="T54" i="15"/>
  <c r="F34" i="15"/>
  <c r="V50" i="15"/>
  <c r="AA30" i="15"/>
  <c r="AB30" i="15"/>
  <c r="J54" i="15"/>
  <c r="Z54" i="15"/>
  <c r="H54" i="15"/>
  <c r="X54" i="15"/>
  <c r="S58" i="15"/>
  <c r="X11" i="15"/>
  <c r="H13" i="15"/>
  <c r="S11" i="15"/>
  <c r="K12" i="15"/>
  <c r="S13" i="15"/>
  <c r="J12" i="15"/>
  <c r="R13" i="15"/>
  <c r="I12" i="15"/>
  <c r="Q13" i="15"/>
  <c r="K11" i="15"/>
  <c r="T11" i="15"/>
  <c r="L12" i="15"/>
  <c r="AB12" i="15"/>
  <c r="T13" i="15"/>
  <c r="O11" i="15"/>
  <c r="G12" i="15"/>
  <c r="W12" i="15"/>
  <c r="O13" i="15"/>
  <c r="N11" i="15"/>
  <c r="F12" i="15"/>
  <c r="V12" i="15"/>
  <c r="N13" i="15"/>
  <c r="M11" i="15"/>
  <c r="E12" i="15"/>
  <c r="U12" i="15"/>
  <c r="M13" i="15"/>
  <c r="J11" i="15"/>
  <c r="I11" i="15"/>
  <c r="P12" i="15"/>
  <c r="X13" i="15"/>
  <c r="AA12" i="15"/>
  <c r="R11" i="15"/>
  <c r="Z12" i="15"/>
  <c r="Q11" i="15"/>
  <c r="Y12" i="15"/>
  <c r="G11" i="15"/>
  <c r="P11" i="15"/>
  <c r="H12" i="15"/>
  <c r="X12" i="15"/>
  <c r="P13" i="15"/>
  <c r="AA11" i="15"/>
  <c r="S12" i="15"/>
  <c r="K13" i="15"/>
  <c r="AA13" i="15"/>
  <c r="Z11" i="15"/>
  <c r="R12" i="15"/>
  <c r="J13" i="15"/>
  <c r="Z13" i="15"/>
  <c r="Y11" i="15"/>
  <c r="Q12" i="15"/>
  <c r="I13" i="15"/>
  <c r="Y13" i="15"/>
  <c r="S26" i="14"/>
  <c r="O42" i="14"/>
  <c r="H42" i="14"/>
  <c r="X42" i="14"/>
  <c r="M42" i="14"/>
  <c r="F42" i="14"/>
  <c r="V42" i="14"/>
  <c r="F54" i="14"/>
  <c r="L54" i="14"/>
  <c r="AB54" i="14"/>
  <c r="Y22" i="14"/>
  <c r="O22" i="14"/>
  <c r="O30" i="14"/>
  <c r="F30" i="14"/>
  <c r="Q30" i="14"/>
  <c r="L30" i="14"/>
  <c r="AB30" i="14"/>
  <c r="V30" i="14"/>
  <c r="K38" i="14"/>
  <c r="AA38" i="14"/>
  <c r="Q38" i="14"/>
  <c r="L38" i="14"/>
  <c r="AB38" i="14"/>
  <c r="V38" i="14"/>
  <c r="O46" i="14"/>
  <c r="L46" i="14"/>
  <c r="AB46" i="14"/>
  <c r="V46" i="14"/>
  <c r="M34" i="14"/>
  <c r="H34" i="14"/>
  <c r="X34" i="14"/>
  <c r="O34" i="14"/>
  <c r="F34" i="14"/>
  <c r="V34" i="14"/>
  <c r="Y34" i="15"/>
  <c r="F50" i="15"/>
  <c r="M30" i="15"/>
  <c r="F30" i="15"/>
  <c r="S30" i="15"/>
  <c r="N30" i="15"/>
  <c r="T30" i="15"/>
  <c r="R54" i="15"/>
  <c r="P54" i="15"/>
  <c r="Y54" i="15"/>
  <c r="M42" i="15"/>
  <c r="G46" i="15"/>
  <c r="K38" i="15"/>
  <c r="AA38" i="15"/>
  <c r="M38" i="15"/>
  <c r="J38" i="15"/>
  <c r="Z38" i="15"/>
  <c r="T38" i="15"/>
  <c r="Y22" i="15"/>
  <c r="AA34" i="15"/>
  <c r="Z50" i="15"/>
  <c r="I30" i="15"/>
  <c r="Y30" i="15"/>
  <c r="O30" i="15"/>
  <c r="J30" i="15"/>
  <c r="Z30" i="15"/>
  <c r="P30" i="15"/>
  <c r="N54" i="15"/>
  <c r="L54" i="15"/>
  <c r="AB54" i="15"/>
  <c r="G38" i="15"/>
  <c r="W38" i="15"/>
  <c r="I38" i="15"/>
  <c r="Y38" i="15"/>
  <c r="V38" i="15"/>
  <c r="P38" i="15"/>
  <c r="O26" i="14"/>
  <c r="S50" i="14"/>
  <c r="J50" i="14"/>
  <c r="Z50" i="14"/>
  <c r="L50" i="14"/>
  <c r="AB50" i="14"/>
  <c r="S58" i="14"/>
  <c r="L58" i="14"/>
  <c r="AB58" i="14"/>
  <c r="J58" i="14"/>
  <c r="Z58" i="14"/>
  <c r="F18" i="14"/>
  <c r="V18" i="14"/>
  <c r="K42" i="14"/>
  <c r="AA42" i="14"/>
  <c r="T42" i="14"/>
  <c r="I42" i="14"/>
  <c r="Y42" i="14"/>
  <c r="R42" i="14"/>
  <c r="H54" i="14"/>
  <c r="X54" i="14"/>
  <c r="R54" i="14"/>
  <c r="U22" i="14"/>
  <c r="AA22" i="14"/>
  <c r="K30" i="14"/>
  <c r="AA30" i="14"/>
  <c r="M30" i="14"/>
  <c r="H30" i="14"/>
  <c r="X30" i="14"/>
  <c r="R30" i="14"/>
  <c r="G38" i="14"/>
  <c r="W38" i="14"/>
  <c r="M38" i="14"/>
  <c r="H38" i="14"/>
  <c r="X38" i="14"/>
  <c r="R38" i="14"/>
  <c r="K46" i="14"/>
  <c r="AA46" i="14"/>
  <c r="H46" i="14"/>
  <c r="X46" i="14"/>
  <c r="R46" i="14"/>
  <c r="I34" i="14"/>
  <c r="Y34" i="14"/>
  <c r="T34" i="14"/>
  <c r="K34" i="14"/>
  <c r="AA34" i="14"/>
  <c r="R34" i="14"/>
  <c r="O50" i="14"/>
  <c r="F50" i="14"/>
  <c r="V50" i="14"/>
  <c r="H50" i="14"/>
  <c r="X50" i="14"/>
  <c r="O58" i="14"/>
  <c r="H58" i="14"/>
  <c r="X58" i="14"/>
  <c r="F58" i="14"/>
  <c r="V58" i="14"/>
  <c r="Y18" i="14"/>
  <c r="AB18" i="14"/>
  <c r="R18" i="14"/>
  <c r="G50" i="14"/>
  <c r="W50" i="14"/>
  <c r="N50" i="14"/>
  <c r="P50" i="14"/>
  <c r="G58" i="14"/>
  <c r="W58" i="14"/>
  <c r="P58" i="14"/>
  <c r="N58" i="14"/>
  <c r="T18" i="14"/>
  <c r="W18" i="14"/>
  <c r="S42" i="14"/>
  <c r="L42" i="14"/>
  <c r="AB42" i="14"/>
  <c r="Q42" i="14"/>
  <c r="J42" i="14"/>
  <c r="Z42" i="14"/>
  <c r="P54" i="14"/>
  <c r="J54" i="14"/>
  <c r="Z54" i="14"/>
  <c r="M22" i="14"/>
  <c r="S22" i="14"/>
  <c r="S30" i="14"/>
  <c r="U30" i="14"/>
  <c r="P30" i="14"/>
  <c r="J30" i="14"/>
  <c r="Z30" i="14"/>
  <c r="O38" i="14"/>
  <c r="U38" i="14"/>
  <c r="P38" i="14"/>
  <c r="J38" i="14"/>
  <c r="Z38" i="14"/>
  <c r="S46" i="14"/>
  <c r="P46" i="14"/>
  <c r="J46" i="14"/>
  <c r="Z46" i="14"/>
  <c r="Q34" i="14"/>
  <c r="L34" i="14"/>
  <c r="AB34" i="14"/>
  <c r="S34" i="14"/>
  <c r="J34" i="14"/>
  <c r="Z34" i="14"/>
  <c r="K50" i="14"/>
  <c r="AA50" i="14"/>
  <c r="R50" i="14"/>
  <c r="T50" i="14"/>
  <c r="K58" i="14"/>
  <c r="AA58" i="14"/>
  <c r="T58" i="14"/>
  <c r="R58" i="14"/>
  <c r="U18" i="14"/>
  <c r="X18" i="14"/>
  <c r="AA18" i="14"/>
  <c r="G42" i="14"/>
  <c r="W42" i="14"/>
  <c r="P42" i="14"/>
  <c r="U42" i="14"/>
  <c r="N42" i="14"/>
  <c r="T54" i="14"/>
  <c r="N54" i="14"/>
  <c r="Q22" i="14"/>
  <c r="W22" i="14"/>
  <c r="G30" i="14"/>
  <c r="W30" i="14"/>
  <c r="I30" i="14"/>
  <c r="Y30" i="14"/>
  <c r="T30" i="14"/>
  <c r="N30" i="14"/>
  <c r="F38" i="14"/>
  <c r="S38" i="14"/>
  <c r="I38" i="14"/>
  <c r="Y38" i="14"/>
  <c r="T38" i="14"/>
  <c r="N38" i="14"/>
  <c r="G46" i="14"/>
  <c r="W46" i="14"/>
  <c r="F46" i="14"/>
  <c r="T46" i="14"/>
  <c r="N46" i="14"/>
  <c r="U34" i="14"/>
  <c r="P34" i="14"/>
  <c r="G34" i="14"/>
  <c r="W34" i="14"/>
  <c r="N34" i="14"/>
  <c r="Y26" i="14"/>
  <c r="V54" i="14"/>
  <c r="Q26" i="14"/>
  <c r="F22" i="14"/>
  <c r="Z18" i="14"/>
  <c r="AC32" i="14"/>
  <c r="AC33" i="14"/>
  <c r="F26" i="15"/>
  <c r="U42" i="15"/>
  <c r="AB58" i="15"/>
  <c r="L58" i="15"/>
  <c r="K58" i="15"/>
  <c r="AA58" i="15"/>
  <c r="M54" i="14"/>
  <c r="U54" i="14"/>
  <c r="Y50" i="15"/>
  <c r="AC28" i="15"/>
  <c r="AC29" i="15"/>
  <c r="F54" i="15"/>
  <c r="S54" i="15"/>
  <c r="U54" i="15"/>
  <c r="G54" i="15"/>
  <c r="U26" i="14"/>
  <c r="G58" i="15"/>
  <c r="AC24" i="14"/>
  <c r="AC23" i="14"/>
  <c r="AC25" i="14"/>
  <c r="O18" i="14"/>
  <c r="S26" i="15"/>
  <c r="AC16" i="14"/>
  <c r="AC17" i="14"/>
  <c r="AC53" i="14"/>
  <c r="AG32" i="14"/>
  <c r="AG33" i="14" s="1"/>
  <c r="AG35" i="14"/>
  <c r="R22" i="15"/>
  <c r="V26" i="15"/>
  <c r="F42" i="15"/>
  <c r="N42" i="15"/>
  <c r="AC45" i="14"/>
  <c r="V42" i="15"/>
  <c r="I22" i="15"/>
  <c r="N34" i="15"/>
  <c r="V34" i="15"/>
  <c r="K34" i="15"/>
  <c r="G30" i="15"/>
  <c r="S42" i="15"/>
  <c r="H42" i="15"/>
  <c r="P42" i="15"/>
  <c r="X42" i="15"/>
  <c r="U58" i="15"/>
  <c r="V58" i="15"/>
  <c r="N58" i="15"/>
  <c r="F58" i="15"/>
  <c r="L18" i="14"/>
  <c r="I18" i="14"/>
  <c r="I26" i="14"/>
  <c r="L26" i="14"/>
  <c r="K54" i="14"/>
  <c r="S54" i="14"/>
  <c r="AA54" i="14"/>
  <c r="W54" i="15"/>
  <c r="K50" i="15"/>
  <c r="AA50" i="15"/>
  <c r="E34" i="15"/>
  <c r="AC47" i="15"/>
  <c r="E50" i="15"/>
  <c r="E50" i="14"/>
  <c r="AC47" i="14"/>
  <c r="E58" i="14"/>
  <c r="AC55" i="14"/>
  <c r="E30" i="15"/>
  <c r="AC27" i="15"/>
  <c r="E18" i="14"/>
  <c r="AC15" i="14"/>
  <c r="E42" i="14"/>
  <c r="AC39" i="14"/>
  <c r="E54" i="15"/>
  <c r="AC51" i="15"/>
  <c r="E22" i="14"/>
  <c r="AC19" i="14"/>
  <c r="E30" i="14"/>
  <c r="AC27" i="14"/>
  <c r="E38" i="14"/>
  <c r="AC35" i="14"/>
  <c r="E38" i="15"/>
  <c r="AC35" i="15"/>
  <c r="F22" i="15"/>
  <c r="W22" i="15"/>
  <c r="T22" i="15"/>
  <c r="AB22" i="15"/>
  <c r="S22" i="15"/>
  <c r="H34" i="15"/>
  <c r="G34" i="15"/>
  <c r="Z34" i="15"/>
  <c r="R50" i="15"/>
  <c r="S50" i="15"/>
  <c r="I50" i="15"/>
  <c r="M50" i="15"/>
  <c r="AC49" i="15"/>
  <c r="L50" i="15"/>
  <c r="T50" i="15"/>
  <c r="AB50" i="15"/>
  <c r="O50" i="15"/>
  <c r="Q50" i="15"/>
  <c r="U50" i="15"/>
  <c r="AC48" i="14"/>
  <c r="M50" i="14"/>
  <c r="U50" i="14"/>
  <c r="AC49" i="14"/>
  <c r="AC56" i="14"/>
  <c r="M58" i="14"/>
  <c r="U58" i="14"/>
  <c r="AC57" i="14"/>
  <c r="G18" i="14"/>
  <c r="P18" i="14"/>
  <c r="Q18" i="14"/>
  <c r="J18" i="14"/>
  <c r="M18" i="14"/>
  <c r="F26" i="14"/>
  <c r="J26" i="14"/>
  <c r="M26" i="14"/>
  <c r="G26" i="14"/>
  <c r="AC40" i="14"/>
  <c r="AC41" i="14"/>
  <c r="K54" i="15"/>
  <c r="AA54" i="15"/>
  <c r="M54" i="15"/>
  <c r="O54" i="15"/>
  <c r="I54" i="15"/>
  <c r="AC52" i="15"/>
  <c r="U26" i="15"/>
  <c r="R26" i="15"/>
  <c r="G26" i="15"/>
  <c r="AC41" i="15"/>
  <c r="I42" i="15"/>
  <c r="Y42" i="15"/>
  <c r="J42" i="15"/>
  <c r="R42" i="15"/>
  <c r="Z42" i="15"/>
  <c r="K42" i="15"/>
  <c r="AA42" i="15"/>
  <c r="L42" i="15"/>
  <c r="T42" i="15"/>
  <c r="AB42" i="15"/>
  <c r="G42" i="15"/>
  <c r="W42" i="15"/>
  <c r="X58" i="15"/>
  <c r="P58" i="15"/>
  <c r="H58" i="15"/>
  <c r="Q58" i="15"/>
  <c r="Z58" i="15"/>
  <c r="R58" i="15"/>
  <c r="J58" i="15"/>
  <c r="O58" i="15"/>
  <c r="I58" i="15"/>
  <c r="M58" i="15"/>
  <c r="AC57" i="15"/>
  <c r="I54" i="14"/>
  <c r="Q54" i="14"/>
  <c r="Y54" i="14"/>
  <c r="G54" i="14"/>
  <c r="O54" i="14"/>
  <c r="W54" i="14"/>
  <c r="AC52" i="14"/>
  <c r="AC20" i="14"/>
  <c r="AC21" i="14"/>
  <c r="L22" i="14"/>
  <c r="T22" i="14"/>
  <c r="AB22" i="14"/>
  <c r="I22" i="14"/>
  <c r="N22" i="14"/>
  <c r="V22" i="14"/>
  <c r="K22" i="14"/>
  <c r="AC28" i="14"/>
  <c r="AC29" i="14"/>
  <c r="AC36" i="14"/>
  <c r="AC37" i="14"/>
  <c r="I46" i="14"/>
  <c r="Q46" i="14"/>
  <c r="Y46" i="14"/>
  <c r="AC36" i="15"/>
  <c r="AC37" i="15"/>
  <c r="E26" i="14"/>
  <c r="AC39" i="15"/>
  <c r="E42" i="15"/>
  <c r="AC55" i="15"/>
  <c r="E58" i="15"/>
  <c r="E54" i="14"/>
  <c r="AC51" i="14"/>
  <c r="E46" i="14"/>
  <c r="AC43" i="14"/>
  <c r="E34" i="14"/>
  <c r="AC31" i="14"/>
  <c r="P22" i="15"/>
  <c r="X22" i="15"/>
  <c r="K22" i="15"/>
  <c r="L34" i="15"/>
  <c r="AB34" i="15"/>
  <c r="AC48" i="15"/>
  <c r="H50" i="15"/>
  <c r="P50" i="15"/>
  <c r="X50" i="15"/>
  <c r="G50" i="15"/>
  <c r="W50" i="15"/>
  <c r="I50" i="14"/>
  <c r="Q50" i="14"/>
  <c r="Y50" i="14"/>
  <c r="I58" i="14"/>
  <c r="Q58" i="14"/>
  <c r="Y58" i="14"/>
  <c r="H18" i="14"/>
  <c r="K18" i="14"/>
  <c r="N18" i="14"/>
  <c r="S18" i="14"/>
  <c r="H26" i="14"/>
  <c r="K26" i="14"/>
  <c r="Q54" i="15"/>
  <c r="AC53" i="15"/>
  <c r="K26" i="15"/>
  <c r="L26" i="15"/>
  <c r="T26" i="15"/>
  <c r="Q42" i="15"/>
  <c r="AC40" i="15"/>
  <c r="O42" i="15"/>
  <c r="T58" i="15"/>
  <c r="AC56" i="15"/>
  <c r="W58" i="15"/>
  <c r="Y58" i="15"/>
  <c r="H22" i="14"/>
  <c r="P22" i="14"/>
  <c r="X22" i="14"/>
  <c r="G22" i="14"/>
  <c r="J22" i="14"/>
  <c r="R22" i="14"/>
  <c r="Z22" i="14"/>
  <c r="M46" i="14"/>
  <c r="U46" i="14"/>
  <c r="AC44" i="14"/>
  <c r="P46" i="15"/>
  <c r="H46" i="15"/>
  <c r="X26" i="15" l="1"/>
  <c r="O34" i="15"/>
  <c r="Q46" i="15"/>
  <c r="AD43" i="15"/>
  <c r="Q22" i="15"/>
  <c r="AA22" i="15"/>
  <c r="Q34" i="15"/>
  <c r="AC33" i="15"/>
  <c r="AA26" i="15"/>
  <c r="AD45" i="15"/>
  <c r="AD33" i="15"/>
  <c r="AC20" i="15"/>
  <c r="AC31" i="15"/>
  <c r="W26" i="15"/>
  <c r="M34" i="15"/>
  <c r="AC19" i="15"/>
  <c r="AC21" i="15"/>
  <c r="AC22" i="15" s="1"/>
  <c r="AD32" i="15"/>
  <c r="O26" i="15"/>
  <c r="AC32" i="15"/>
  <c r="L22" i="15"/>
  <c r="E46" i="15"/>
  <c r="AD20" i="15"/>
  <c r="AD21" i="15"/>
  <c r="AC25" i="15"/>
  <c r="Z26" i="15"/>
  <c r="M26" i="15"/>
  <c r="AC44" i="15"/>
  <c r="AB46" i="15"/>
  <c r="AD31" i="15"/>
  <c r="AC45" i="15"/>
  <c r="M46" i="15"/>
  <c r="I26" i="15"/>
  <c r="AB26" i="15"/>
  <c r="AD24" i="15"/>
  <c r="AD25" i="15"/>
  <c r="Q26" i="15"/>
  <c r="F46" i="15"/>
  <c r="AD44" i="15"/>
  <c r="I34" i="15"/>
  <c r="AD23" i="15"/>
  <c r="AD26" i="15" s="1"/>
  <c r="AC24" i="15"/>
  <c r="AC43" i="15"/>
  <c r="L46" i="15"/>
  <c r="AC23" i="15"/>
  <c r="Y18" i="15"/>
  <c r="AD38" i="15"/>
  <c r="T18" i="15"/>
  <c r="P18" i="15"/>
  <c r="AD54" i="15"/>
  <c r="F18" i="15"/>
  <c r="AD42" i="15"/>
  <c r="AD46" i="15"/>
  <c r="AD16" i="15"/>
  <c r="AD11" i="15"/>
  <c r="AD17" i="15"/>
  <c r="AD50" i="15"/>
  <c r="AD30" i="15"/>
  <c r="AD12" i="15"/>
  <c r="AD15" i="15"/>
  <c r="AD58" i="15"/>
  <c r="AD22" i="15"/>
  <c r="AD13" i="15"/>
  <c r="G14" i="15"/>
  <c r="H14" i="15"/>
  <c r="AG39" i="15"/>
  <c r="AG36" i="15"/>
  <c r="AG37" i="15" s="1"/>
  <c r="O14" i="14"/>
  <c r="I14" i="14"/>
  <c r="V18" i="15"/>
  <c r="P14" i="14"/>
  <c r="AA14" i="14"/>
  <c r="AB14" i="14"/>
  <c r="M14" i="14"/>
  <c r="Z14" i="14"/>
  <c r="N14" i="14"/>
  <c r="L18" i="15"/>
  <c r="Q14" i="14"/>
  <c r="F14" i="14"/>
  <c r="K14" i="14"/>
  <c r="S14" i="14"/>
  <c r="X14" i="14"/>
  <c r="G14" i="14"/>
  <c r="L14" i="14"/>
  <c r="J14" i="14"/>
  <c r="AC11" i="14"/>
  <c r="T14" i="14"/>
  <c r="R14" i="14"/>
  <c r="H14" i="14"/>
  <c r="Y14" i="14"/>
  <c r="V14" i="14"/>
  <c r="E14" i="14"/>
  <c r="W14" i="14"/>
  <c r="U14" i="14"/>
  <c r="AC13" i="14"/>
  <c r="AC12" i="14"/>
  <c r="AC17" i="15"/>
  <c r="X18" i="15"/>
  <c r="U18" i="15"/>
  <c r="J18" i="15"/>
  <c r="AB18" i="15"/>
  <c r="Q18" i="15"/>
  <c r="L14" i="15"/>
  <c r="Z18" i="15"/>
  <c r="N18" i="15"/>
  <c r="I18" i="15"/>
  <c r="E18" i="15"/>
  <c r="G18" i="15"/>
  <c r="S18" i="15"/>
  <c r="K18" i="15"/>
  <c r="R18" i="15"/>
  <c r="AC15" i="15"/>
  <c r="M18" i="15"/>
  <c r="W18" i="15"/>
  <c r="F14" i="15"/>
  <c r="AC13" i="15"/>
  <c r="O18" i="15"/>
  <c r="AC16" i="15"/>
  <c r="AA18" i="15"/>
  <c r="AB14" i="15"/>
  <c r="H18" i="15"/>
  <c r="U14" i="15"/>
  <c r="V14" i="15"/>
  <c r="W14" i="15"/>
  <c r="Z14" i="15"/>
  <c r="P14" i="15"/>
  <c r="J14" i="15"/>
  <c r="R14" i="15"/>
  <c r="I14" i="15"/>
  <c r="AC12" i="15"/>
  <c r="Y14" i="15"/>
  <c r="AA14" i="15"/>
  <c r="AC11" i="15"/>
  <c r="X14" i="15"/>
  <c r="K14" i="15"/>
  <c r="E14" i="15"/>
  <c r="Q14" i="15"/>
  <c r="M14" i="15"/>
  <c r="N14" i="15"/>
  <c r="O14" i="15"/>
  <c r="T14" i="15"/>
  <c r="S14" i="15"/>
  <c r="AC34" i="14"/>
  <c r="AC54" i="14"/>
  <c r="AC18" i="14"/>
  <c r="AC30" i="15"/>
  <c r="AG36" i="14"/>
  <c r="AG37" i="14" s="1"/>
  <c r="AG39" i="14"/>
  <c r="AC46" i="15"/>
  <c r="AC46" i="14"/>
  <c r="AC26" i="14"/>
  <c r="AC50" i="15"/>
  <c r="AC34" i="15"/>
  <c r="AC58" i="15"/>
  <c r="AC42" i="15"/>
  <c r="AC38" i="15"/>
  <c r="AC38" i="14"/>
  <c r="AC30" i="14"/>
  <c r="AC22" i="14"/>
  <c r="AC54" i="15"/>
  <c r="AC42" i="14"/>
  <c r="AC58" i="14"/>
  <c r="AC50" i="14"/>
  <c r="AC26" i="15" l="1"/>
  <c r="AD34" i="15"/>
  <c r="AD18" i="15"/>
  <c r="AD14" i="15"/>
  <c r="AG43" i="15"/>
  <c r="AG40" i="15"/>
  <c r="AG41" i="15" s="1"/>
  <c r="AC14" i="14"/>
  <c r="AC18" i="15"/>
  <c r="AC14" i="15"/>
  <c r="AG40" i="14"/>
  <c r="AG41" i="14" s="1"/>
  <c r="AG43" i="14"/>
  <c r="AD59" i="15" l="1"/>
  <c r="AG47" i="15"/>
  <c r="AG44" i="15"/>
  <c r="AG45" i="15" s="1"/>
  <c r="AG44" i="14"/>
  <c r="AG45" i="14" s="1"/>
  <c r="AG47" i="14"/>
  <c r="AG48" i="15" l="1"/>
  <c r="AG49" i="15" s="1"/>
  <c r="AG51" i="15"/>
  <c r="AG51" i="14"/>
  <c r="AG48" i="14"/>
  <c r="AG49" i="14" s="1"/>
  <c r="AG52" i="15" l="1"/>
  <c r="AG53" i="15" s="1"/>
  <c r="AG55" i="15"/>
  <c r="AG56" i="15" s="1"/>
  <c r="AG57" i="15" s="1"/>
  <c r="AG52" i="14"/>
  <c r="AG53" i="14" s="1"/>
  <c r="AG55" i="14"/>
  <c r="AG56" i="14" s="1"/>
  <c r="AG57" i="14" s="1"/>
</calcChain>
</file>

<file path=xl/sharedStrings.xml><?xml version="1.0" encoding="utf-8"?>
<sst xmlns="http://schemas.openxmlformats.org/spreadsheetml/2006/main" count="3182" uniqueCount="134">
  <si>
    <t>NOTAS:</t>
  </si>
  <si>
    <t>ORD</t>
  </si>
  <si>
    <t>FES</t>
  </si>
  <si>
    <t>SÁB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</si>
  <si>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</si>
  <si>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</si>
  <si>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</si>
  <si>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</si>
  <si>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</si>
  <si>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</si>
  <si>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</si>
  <si>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</si>
  <si>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</si>
  <si>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</si>
  <si>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</si>
  <si>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</si>
  <si>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</si>
  <si>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</si>
  <si>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</si>
  <si>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</si>
  <si>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</si>
  <si>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</si>
  <si>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</si>
  <si>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</si>
  <si>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</si>
  <si>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</si>
  <si>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</si>
  <si>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</si>
  <si>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AÑO:</t>
  </si>
  <si>
    <t>CANTIDAD EN:</t>
  </si>
  <si>
    <t>MWh</t>
  </si>
  <si>
    <t>ENE</t>
  </si>
  <si>
    <t>TIPO 
DE DIA:</t>
  </si>
  <si>
    <t>N° dias
mes</t>
  </si>
  <si>
    <t>TOTAL</t>
  </si>
  <si>
    <t>ORD.</t>
  </si>
  <si>
    <t>SAB.</t>
  </si>
  <si>
    <t>FES.</t>
  </si>
  <si>
    <t>PC</t>
  </si>
  <si>
    <t>FEB</t>
  </si>
  <si>
    <t>MAR</t>
  </si>
  <si>
    <t>ABR</t>
  </si>
  <si>
    <t>MAY</t>
  </si>
  <si>
    <t>JUN</t>
  </si>
  <si>
    <t>PC: PAGUE LO CONTRATADO.</t>
  </si>
  <si>
    <t>JUL</t>
  </si>
  <si>
    <t>AGO</t>
  </si>
  <si>
    <t>SEP</t>
  </si>
  <si>
    <t>OCT</t>
  </si>
  <si>
    <t>NOV</t>
  </si>
  <si>
    <t>DIC</t>
  </si>
  <si>
    <t>* Las cantidades ofrecidas deben presentarse con dos cifras decimales.</t>
  </si>
  <si>
    <t>Cantidad Ofrecida</t>
  </si>
  <si>
    <t>N° días
mes</t>
  </si>
  <si>
    <t>Tipo de día</t>
  </si>
  <si>
    <t>OFERTA MERCANTIL N°:</t>
  </si>
  <si>
    <t>INVITACIÓN:</t>
  </si>
  <si>
    <t>OFERENTE:</t>
  </si>
  <si>
    <t>OFERENTE S.A. ESP</t>
  </si>
  <si>
    <t>OFERTA:</t>
  </si>
  <si>
    <t>MODALIDAD:</t>
  </si>
  <si>
    <t>MWh*</t>
  </si>
  <si>
    <t>(1) PC: Pague lo contratado</t>
  </si>
  <si>
    <t>(4) Ingresar un precio monomio fijo en $/MWh con dos cifras decimales.</t>
  </si>
  <si>
    <t>NIVEL DE COBERTURA ESPERADO
 (%)</t>
  </si>
  <si>
    <t>PRECIO OFERTADO ($/MWh)
(4)</t>
  </si>
  <si>
    <t>(3) Ingresar con dos cifras decimales la energía ofrecida hasta las cantidades solicitadas.</t>
  </si>
  <si>
    <t>PRECIOS $/MWh de:</t>
  </si>
  <si>
    <t>OFERENTE E.S.P.</t>
  </si>
  <si>
    <r>
      <t xml:space="preserve">PC </t>
    </r>
    <r>
      <rPr>
        <b/>
        <sz val="8"/>
        <rFont val="Times New Roman"/>
        <family val="1"/>
      </rPr>
      <t>(1)</t>
    </r>
  </si>
  <si>
    <t>ENERGÍA OFRECIDA (MWh)
(2) (3)</t>
  </si>
  <si>
    <t xml:space="preserve">ENERGÍA SOLICITADA (MWh)
</t>
  </si>
  <si>
    <t>(2) La energía ofrecida se despachará de acuerdo con las curvas descritas los terminos de referencia.</t>
  </si>
  <si>
    <t>(6) Se aceptan adjudicaciones parciales siempre y cuando se aplique el mismo porcentaje sobre la totalidad de la energía ofertada para el año solicitado.</t>
  </si>
  <si>
    <t xml:space="preserve">(5) No serán aceptadas adjudicaciones parciales por franjas horarias, periodos de carga, días o meses  de forma independiente.  </t>
  </si>
  <si>
    <t>(8) Solo serán aceptadas las ofertas con un único precio por producto.</t>
  </si>
  <si>
    <t>(9) No serán tenidas en cuenta ofertas con condiciones y/o modificaciones adicionales a los Pliegos definitivos.</t>
  </si>
  <si>
    <t>(7) Se adjudicarán ofertas parciales por el mismo porcentaje para cada uno de los meses del año.</t>
  </si>
  <si>
    <t>ANEXO 3. CUADRO DE CANTIDADES DE ENERGÍA Y PRECIO</t>
  </si>
  <si>
    <t>ANEXO 4. CANTIDADES HORARIAS SOLICITADAS</t>
  </si>
  <si>
    <t>(7) Se adjudicarán ofertas parciales por el mismo porcentaje para cada uno de los meses del año y de los años de un mismo producto.</t>
  </si>
  <si>
    <t>AÑO 2027</t>
  </si>
  <si>
    <t>AÑO 2028</t>
  </si>
  <si>
    <t>AÑO 2029</t>
  </si>
  <si>
    <t>AÑO 2030</t>
  </si>
  <si>
    <t>AÑO 2031</t>
  </si>
  <si>
    <t>AÑO 2032</t>
  </si>
  <si>
    <t>AÑO 2033</t>
  </si>
  <si>
    <t>AÑO 2034</t>
  </si>
  <si>
    <t>AÑO 2035</t>
  </si>
  <si>
    <t>AÑO 2036</t>
  </si>
  <si>
    <t>KWh</t>
  </si>
  <si>
    <t>ENERGÍA SOLICITADA (KWh)</t>
  </si>
  <si>
    <t>ENERGÍA OFRECIDA (KWh)
(2) (3)</t>
  </si>
  <si>
    <t>KWh*</t>
  </si>
  <si>
    <t>PRECIO OFERTADO (COP/KWh)
(4)</t>
  </si>
  <si>
    <t>(4) Ingresar un precio monomio fijo en COP/KWh con dos cifras decimales.</t>
  </si>
  <si>
    <t>GM-21-003</t>
  </si>
  <si>
    <t>El precio del suministro para cada período (mes) se debe expresar en pesos por Megavatio-hora ($/MWh) con dos cifras decimales, en forma de precio monomio fijo, en pesos constantes de Julio de 2021</t>
  </si>
  <si>
    <t>(6) Se evaluarán ofertas parciales siempre y cuando las cantidades ofertadas para cada uno de los meses y de los años del producto corresponda a un mismo porcentaje sobre la totalidad de la energía solicitada, excepto las condiciones definidas para los años 2022 y 2023.</t>
  </si>
  <si>
    <t>(8) Serán evaluadas las ofertas que presenten precios en las condiciones definidas para cada producto.</t>
  </si>
  <si>
    <t>Diciembre de 2022</t>
  </si>
  <si>
    <t>El precio del suministro para cada período (mes) se debe expresar en pesos por Kilovatio-hora (COP/KWh) con dos cifras decimales, en forma de precio monomio fijo, en pesos constantes de Diciembre de 2022</t>
  </si>
  <si>
    <t>GM-22-003</t>
  </si>
  <si>
    <t>AÑO 2037</t>
  </si>
  <si>
    <t>(6) Se evaluarán ofertas parciales siempre y cuando las cantidades ofertadas para cada uno de los meses y de los años del producto corresponda a un mismo porcentaje sobre la totalidad de la energía solicitada.</t>
  </si>
  <si>
    <t>AÑO 2038</t>
  </si>
  <si>
    <t>NIVEL DE COBERTURA OFERTADO
 (%)</t>
  </si>
  <si>
    <t>(7) Se adjudicarán ofertas parciales por el mismo porcentaje para cada uno de los meses del año y de los años de un mismo producto, excepto las condiciones definidas para los años 2024 y 2025.</t>
  </si>
  <si>
    <t>El precio del suministro para cada período (mes) se debe expresar en pesos por Kilovatio-hora (COP/KWh) con dos cifras decimales, en forma de precio monomio fijo, en pesos constantes de Marzo de 2024</t>
  </si>
  <si>
    <t>Marzo de 2024</t>
  </si>
  <si>
    <t>GM-24-002 (CP-ENDC2024-001)</t>
  </si>
  <si>
    <t>(7) Serán evaluadas las ofertas que presenten precios en las condiciones definidas para cada producto.</t>
  </si>
  <si>
    <t>(8) No serán tenidas en cuenta ofertas con condiciones y/o modificaciones adicionales a los Pliegos definitivos.</t>
  </si>
  <si>
    <t>El precio del suministro para cada período (mes) se debe expresar en pesos por Kilovatio-hora (COP/KWh) con dos cifras decimales, en forma de precio monomio fijo, en pesos constantes de abril de 2025</t>
  </si>
  <si>
    <t>abril de 2025</t>
  </si>
  <si>
    <t>GM-25-003 (CP-ENDC2025-003)</t>
  </si>
  <si>
    <t>AÑO 2039</t>
  </si>
  <si>
    <t>GG-25-005 (CP-ENDC2025-005)</t>
  </si>
  <si>
    <t>(2) La energía ofrecida se despachará de acuerdo con las curvas descritas en el anexo 4.</t>
  </si>
  <si>
    <t>El precio del suministro para cada período (mes) se debe expresar en pesos por Kilovatio-hora (COP/KWh) con dos cifras decimales, en forma de precio monomio fijo, en pesos constantes de abril de 2026</t>
  </si>
  <si>
    <t>abril de 2026</t>
  </si>
  <si>
    <t>AÑO: 2035</t>
  </si>
  <si>
    <t>AÑO: 2034</t>
  </si>
  <si>
    <t>AÑO: 2033</t>
  </si>
  <si>
    <t>AÑO: 2032</t>
  </si>
  <si>
    <t>AÑO: 2031</t>
  </si>
  <si>
    <t>AÑO: 2030</t>
  </si>
  <si>
    <t>AÑO: 2029</t>
  </si>
  <si>
    <t>AÑO: 2028</t>
  </si>
  <si>
    <t>AÑO: 2027</t>
  </si>
  <si>
    <t xml:space="preserve">(5) No serán aceptadas adjudicaciones parciales por franjas horarias, periodos de carga, días o meses de forma independiente.  </t>
  </si>
  <si>
    <t>(6) Se evaluarán ofertas parciales siempre y cuando se cumpla con las condiciones establecidas para esta etapa.</t>
  </si>
  <si>
    <t>CP-ENDC2026-004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</si>
</sst>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0.0000"/>
    <numFmt numFmtId="167" formatCode="mmm"/>
    <numFmt numFmtId="168" formatCode="#0"/>
    <numFmt numFmtId="169" formatCode="0.0%"/>
    <numFmt numFmtId="170" formatCode="#,##0.00_ ;\-#,##0.00\ "/>
    <numFmt numFmtId="171" formatCode="_ * #,##0_ ;_ * \-#,##0_ ;_ * &quot;-&quot;??_ ;_ @_ "/>
    <numFmt numFmtId="172" formatCode="_(* #,##0_);_(* \(#,##0\);_(* &quot;-&quot;??_);_(@_)"/>
    <numFmt numFmtId="173" formatCode="#,##0_ ;\-#,##0\ 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indexed="10"/>
      <name val="Arial"/>
      <family val="2"/>
    </font>
    <font>
      <b/>
      <sz val="12"/>
      <color indexed="10"/>
      <name val="Arial"/>
      <family val="2"/>
    </font>
    <font>
      <b/>
      <sz val="13"/>
      <color rgb="FF0000CC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sz val="11"/>
      <color indexed="14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sz val="13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5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10"/>
      <color indexed="9"/>
      <name val="Times New Roman"/>
      <family val="1"/>
    </font>
    <font>
      <sz val="10"/>
      <color indexed="1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2"/>
      <name val="Arial"/>
      <family val="2"/>
    </font>
    <font>
      <b/>
      <sz val="11"/>
      <color indexed="10"/>
      <name val="Arial"/>
      <family val="2"/>
    </font>
    <font>
      <b/>
      <sz val="11"/>
      <color rgb="FF0000CC"/>
      <name val="Arial"/>
      <family val="2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22"/>
      </bottom>
      <diagonal/>
    </border>
    <border>
      <left style="medium">
        <color indexed="64"/>
      </left>
      <right style="medium">
        <color indexed="64"/>
      </right>
      <top style="hair">
        <color indexed="22"/>
      </top>
      <bottom style="hair">
        <color indexed="22"/>
      </bottom>
      <diagonal/>
    </border>
    <border>
      <left style="medium">
        <color indexed="64"/>
      </left>
      <right style="medium">
        <color indexed="64"/>
      </right>
      <top style="hair">
        <color indexed="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medium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22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22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22"/>
      </bottom>
      <diagonal/>
    </border>
    <border>
      <left style="dotted">
        <color indexed="64"/>
      </left>
      <right/>
      <top style="medium">
        <color indexed="64"/>
      </top>
      <bottom style="hair">
        <color indexed="22"/>
      </bottom>
      <diagonal/>
    </border>
    <border>
      <left style="medium">
        <color indexed="64"/>
      </left>
      <right style="dotted">
        <color indexed="64"/>
      </right>
      <top style="hair">
        <color indexed="22"/>
      </top>
      <bottom style="hair">
        <color indexed="22"/>
      </bottom>
      <diagonal/>
    </border>
    <border>
      <left style="dotted">
        <color indexed="64"/>
      </left>
      <right style="dotted">
        <color indexed="64"/>
      </right>
      <top style="hair">
        <color indexed="22"/>
      </top>
      <bottom style="hair">
        <color indexed="22"/>
      </bottom>
      <diagonal/>
    </border>
    <border>
      <left style="dotted">
        <color indexed="64"/>
      </left>
      <right/>
      <top style="hair">
        <color indexed="22"/>
      </top>
      <bottom style="hair">
        <color indexed="22"/>
      </bottom>
      <diagonal/>
    </border>
    <border>
      <left style="medium">
        <color indexed="64"/>
      </left>
      <right style="dotted">
        <color indexed="64"/>
      </right>
      <top style="hair">
        <color indexed="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22"/>
      </top>
      <bottom style="thin">
        <color indexed="64"/>
      </bottom>
      <diagonal/>
    </border>
    <border>
      <left style="dotted">
        <color indexed="64"/>
      </left>
      <right/>
      <top style="hair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22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22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22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3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>
      <alignment vertical="top"/>
    </xf>
  </cellStyleXfs>
  <cellXfs count="212">
    <xf numFmtId="0" fontId="0" fillId="0" borderId="0" xfId="0"/>
    <xf numFmtId="0" fontId="6" fillId="2" borderId="0" xfId="7" applyFont="1" applyFill="1" applyAlignment="1">
      <alignment vertical="center"/>
    </xf>
    <xf numFmtId="3" fontId="11" fillId="2" borderId="0" xfId="6" applyNumberFormat="1" applyFont="1" applyFill="1" applyAlignment="1" applyProtection="1">
      <alignment horizontal="left" vertical="center"/>
      <protection locked="0"/>
    </xf>
    <xf numFmtId="0" fontId="13" fillId="2" borderId="36" xfId="6" applyFont="1" applyFill="1" applyBorder="1" applyAlignment="1">
      <alignment horizontal="center" vertical="center" wrapText="1"/>
    </xf>
    <xf numFmtId="0" fontId="4" fillId="2" borderId="31" xfId="6" applyFont="1" applyFill="1" applyBorder="1" applyAlignment="1">
      <alignment horizontal="center" vertical="center" wrapText="1"/>
    </xf>
    <xf numFmtId="0" fontId="6" fillId="2" borderId="0" xfId="7" applyFont="1" applyFill="1" applyAlignment="1" applyProtection="1">
      <alignment vertical="center"/>
      <protection locked="0"/>
    </xf>
    <xf numFmtId="0" fontId="6" fillId="2" borderId="55" xfId="7" applyFont="1" applyFill="1" applyBorder="1" applyAlignment="1" applyProtection="1">
      <alignment vertical="center"/>
      <protection locked="0"/>
    </xf>
    <xf numFmtId="0" fontId="12" fillId="2" borderId="0" xfId="6" applyFont="1" applyFill="1" applyAlignment="1" applyProtection="1">
      <alignment horizontal="left"/>
      <protection locked="0"/>
    </xf>
    <xf numFmtId="0" fontId="4" fillId="2" borderId="4" xfId="6" applyFont="1" applyFill="1" applyBorder="1" applyAlignment="1">
      <alignment horizontal="center" vertical="center" wrapText="1"/>
    </xf>
    <xf numFmtId="0" fontId="4" fillId="2" borderId="5" xfId="6" applyFont="1" applyFill="1" applyBorder="1" applyAlignment="1">
      <alignment horizontal="center" vertical="center" wrapText="1"/>
    </xf>
    <xf numFmtId="164" fontId="18" fillId="2" borderId="7" xfId="3" applyFont="1" applyFill="1" applyBorder="1" applyAlignment="1" applyProtection="1">
      <alignment vertical="center"/>
    </xf>
    <xf numFmtId="164" fontId="15" fillId="2" borderId="7" xfId="3" applyFont="1" applyFill="1" applyBorder="1" applyAlignment="1" applyProtection="1">
      <alignment vertical="center"/>
    </xf>
    <xf numFmtId="164" fontId="16" fillId="2" borderId="26" xfId="3" applyFont="1" applyFill="1" applyBorder="1" applyAlignment="1" applyProtection="1">
      <alignment vertical="center"/>
    </xf>
    <xf numFmtId="0" fontId="4" fillId="2" borderId="4" xfId="6" applyFont="1" applyFill="1" applyBorder="1" applyAlignment="1">
      <alignment horizontal="center" vertical="center"/>
    </xf>
    <xf numFmtId="0" fontId="4" fillId="2" borderId="5" xfId="6" applyFont="1" applyFill="1" applyBorder="1" applyAlignment="1">
      <alignment horizontal="center" vertical="center"/>
    </xf>
    <xf numFmtId="164" fontId="18" fillId="2" borderId="6" xfId="3" applyFont="1" applyFill="1" applyBorder="1" applyAlignment="1" applyProtection="1">
      <alignment vertical="center"/>
    </xf>
    <xf numFmtId="164" fontId="18" fillId="2" borderId="23" xfId="3" applyFont="1" applyFill="1" applyBorder="1" applyAlignment="1" applyProtection="1">
      <alignment vertical="center"/>
    </xf>
    <xf numFmtId="0" fontId="4" fillId="2" borderId="9" xfId="6" applyFont="1" applyFill="1" applyBorder="1" applyAlignment="1">
      <alignment horizontal="center" vertical="center"/>
    </xf>
    <xf numFmtId="0" fontId="4" fillId="2" borderId="10" xfId="6" applyFont="1" applyFill="1" applyBorder="1" applyAlignment="1">
      <alignment horizontal="center" vertical="center"/>
    </xf>
    <xf numFmtId="164" fontId="18" fillId="2" borderId="12" xfId="3" applyFont="1" applyFill="1" applyBorder="1" applyAlignment="1" applyProtection="1">
      <alignment vertical="center"/>
    </xf>
    <xf numFmtId="164" fontId="18" fillId="2" borderId="11" xfId="3" applyFont="1" applyFill="1" applyBorder="1" applyAlignment="1" applyProtection="1">
      <alignment vertical="center"/>
    </xf>
    <xf numFmtId="164" fontId="18" fillId="2" borderId="24" xfId="3" applyFont="1" applyFill="1" applyBorder="1" applyAlignment="1" applyProtection="1">
      <alignment vertical="center"/>
    </xf>
    <xf numFmtId="0" fontId="4" fillId="2" borderId="13" xfId="6" applyFont="1" applyFill="1" applyBorder="1" applyAlignment="1">
      <alignment horizontal="center" vertical="center"/>
    </xf>
    <xf numFmtId="0" fontId="4" fillId="2" borderId="14" xfId="6" applyFont="1" applyFill="1" applyBorder="1" applyAlignment="1">
      <alignment horizontal="center" vertical="center"/>
    </xf>
    <xf numFmtId="164" fontId="18" fillId="2" borderId="16" xfId="3" applyFont="1" applyFill="1" applyBorder="1" applyAlignment="1" applyProtection="1">
      <alignment vertical="center"/>
    </xf>
    <xf numFmtId="164" fontId="18" fillId="2" borderId="15" xfId="3" applyFont="1" applyFill="1" applyBorder="1" applyAlignment="1" applyProtection="1">
      <alignment vertical="center"/>
    </xf>
    <xf numFmtId="164" fontId="18" fillId="2" borderId="25" xfId="3" applyFont="1" applyFill="1" applyBorder="1" applyAlignment="1" applyProtection="1">
      <alignment vertical="center"/>
    </xf>
    <xf numFmtId="0" fontId="19" fillId="2" borderId="17" xfId="6" applyFont="1" applyFill="1" applyBorder="1" applyAlignment="1">
      <alignment horizontal="center" vertical="center"/>
    </xf>
    <xf numFmtId="0" fontId="19" fillId="2" borderId="2" xfId="6" applyFont="1" applyFill="1" applyBorder="1" applyAlignment="1">
      <alignment horizontal="center" vertical="center"/>
    </xf>
    <xf numFmtId="164" fontId="20" fillId="2" borderId="22" xfId="3" applyFont="1" applyFill="1" applyBorder="1" applyAlignment="1" applyProtection="1">
      <alignment vertical="center"/>
    </xf>
    <xf numFmtId="164" fontId="21" fillId="2" borderId="26" xfId="3" applyFont="1" applyFill="1" applyBorder="1" applyAlignment="1" applyProtection="1">
      <alignment vertical="center"/>
    </xf>
    <xf numFmtId="0" fontId="5" fillId="2" borderId="0" xfId="7" applyFill="1" applyAlignment="1">
      <alignment vertical="top"/>
    </xf>
    <xf numFmtId="0" fontId="5" fillId="2" borderId="0" xfId="7" applyFill="1"/>
    <xf numFmtId="0" fontId="5" fillId="2" borderId="0" xfId="7" applyFill="1" applyProtection="1">
      <protection locked="0"/>
    </xf>
    <xf numFmtId="4" fontId="27" fillId="2" borderId="0" xfId="6" applyNumberFormat="1" applyFont="1" applyFill="1" applyAlignment="1" applyProtection="1">
      <alignment horizontal="left"/>
      <protection locked="0"/>
    </xf>
    <xf numFmtId="0" fontId="5" fillId="2" borderId="0" xfId="7" applyFill="1" applyAlignment="1" applyProtection="1">
      <alignment horizontal="center"/>
      <protection locked="0"/>
    </xf>
    <xf numFmtId="0" fontId="5" fillId="2" borderId="0" xfId="7" applyFill="1" applyAlignment="1">
      <alignment horizontal="center"/>
    </xf>
    <xf numFmtId="0" fontId="2" fillId="2" borderId="0" xfId="7" applyFont="1" applyFill="1" applyAlignment="1" applyProtection="1">
      <alignment vertical="center"/>
      <protection locked="0"/>
    </xf>
    <xf numFmtId="0" fontId="13" fillId="2" borderId="0" xfId="7" applyFont="1" applyFill="1" applyAlignment="1" applyProtection="1">
      <alignment vertical="center"/>
      <protection locked="0"/>
    </xf>
    <xf numFmtId="164" fontId="6" fillId="2" borderId="0" xfId="7" applyNumberFormat="1" applyFont="1" applyFill="1" applyAlignment="1" applyProtection="1">
      <alignment vertical="center"/>
      <protection locked="0"/>
    </xf>
    <xf numFmtId="4" fontId="32" fillId="2" borderId="1" xfId="7" applyNumberFormat="1" applyFont="1" applyFill="1" applyBorder="1" applyAlignment="1" applyProtection="1">
      <alignment horizontal="center" vertical="center" wrapText="1"/>
      <protection locked="0"/>
    </xf>
    <xf numFmtId="4" fontId="27" fillId="2" borderId="0" xfId="6" applyNumberFormat="1" applyFont="1" applyFill="1" applyAlignment="1">
      <alignment horizontal="left"/>
    </xf>
    <xf numFmtId="171" fontId="24" fillId="2" borderId="17" xfId="1" applyNumberFormat="1" applyFont="1" applyFill="1" applyBorder="1" applyProtection="1"/>
    <xf numFmtId="0" fontId="26" fillId="2" borderId="0" xfId="7" applyFont="1" applyFill="1" applyAlignment="1">
      <alignment vertical="top"/>
    </xf>
    <xf numFmtId="0" fontId="5" fillId="2" borderId="0" xfId="7" applyFill="1" applyAlignment="1">
      <alignment horizontal="center" vertical="top"/>
    </xf>
    <xf numFmtId="0" fontId="27" fillId="2" borderId="0" xfId="6" applyFont="1" applyFill="1" applyAlignment="1">
      <alignment horizontal="left"/>
    </xf>
    <xf numFmtId="164" fontId="27" fillId="2" borderId="0" xfId="4" applyFont="1" applyFill="1" applyBorder="1" applyAlignment="1" applyProtection="1">
      <alignment horizontal="center"/>
    </xf>
    <xf numFmtId="4" fontId="27" fillId="0" borderId="0" xfId="6" applyNumberFormat="1" applyFont="1" applyAlignment="1">
      <alignment horizontal="left"/>
    </xf>
    <xf numFmtId="4" fontId="27" fillId="0" borderId="0" xfId="6" applyNumberFormat="1" applyFont="1" applyAlignment="1">
      <alignment horizontal="center"/>
    </xf>
    <xf numFmtId="4" fontId="27" fillId="2" borderId="0" xfId="6" applyNumberFormat="1" applyFont="1" applyFill="1" applyAlignment="1">
      <alignment horizontal="center"/>
    </xf>
    <xf numFmtId="0" fontId="28" fillId="2" borderId="0" xfId="6" applyFont="1" applyFill="1" applyAlignment="1">
      <alignment horizontal="left"/>
    </xf>
    <xf numFmtId="0" fontId="27" fillId="2" borderId="0" xfId="7" applyFont="1" applyFill="1"/>
    <xf numFmtId="4" fontId="29" fillId="0" borderId="0" xfId="7" applyNumberFormat="1" applyFont="1"/>
    <xf numFmtId="4" fontId="29" fillId="2" borderId="0" xfId="7" applyNumberFormat="1" applyFont="1" applyFill="1" applyAlignment="1">
      <alignment horizontal="center"/>
    </xf>
    <xf numFmtId="0" fontId="31" fillId="0" borderId="0" xfId="7" applyFont="1"/>
    <xf numFmtId="0" fontId="28" fillId="2" borderId="17" xfId="6" applyFont="1" applyFill="1" applyBorder="1" applyAlignment="1">
      <alignment horizontal="center" vertical="center"/>
    </xf>
    <xf numFmtId="169" fontId="24" fillId="0" borderId="17" xfId="8" applyNumberFormat="1" applyFont="1" applyFill="1" applyBorder="1" applyAlignment="1" applyProtection="1">
      <alignment horizontal="center"/>
    </xf>
    <xf numFmtId="165" fontId="5" fillId="2" borderId="0" xfId="7" applyNumberFormat="1" applyFill="1"/>
    <xf numFmtId="0" fontId="25" fillId="2" borderId="17" xfId="6" applyFont="1" applyFill="1" applyBorder="1" applyAlignment="1">
      <alignment horizontal="center" vertical="center"/>
    </xf>
    <xf numFmtId="171" fontId="33" fillId="2" borderId="17" xfId="1" applyNumberFormat="1" applyFont="1" applyFill="1" applyBorder="1" applyProtection="1"/>
    <xf numFmtId="164" fontId="33" fillId="2" borderId="17" xfId="4" applyFont="1" applyFill="1" applyBorder="1" applyAlignment="1" applyProtection="1">
      <alignment horizontal="center"/>
    </xf>
    <xf numFmtId="164" fontId="33" fillId="2" borderId="17" xfId="4" applyFont="1" applyFill="1" applyBorder="1" applyProtection="1"/>
    <xf numFmtId="164" fontId="34" fillId="2" borderId="17" xfId="4" applyFont="1" applyFill="1" applyBorder="1" applyAlignment="1" applyProtection="1">
      <alignment horizontal="center"/>
    </xf>
    <xf numFmtId="0" fontId="25" fillId="2" borderId="56" xfId="6" applyFont="1" applyFill="1" applyBorder="1" applyAlignment="1">
      <alignment horizontal="center" vertical="center"/>
    </xf>
    <xf numFmtId="164" fontId="33" fillId="2" borderId="56" xfId="4" applyFont="1" applyFill="1" applyBorder="1" applyProtection="1"/>
    <xf numFmtId="164" fontId="33" fillId="2" borderId="56" xfId="4" applyFont="1" applyFill="1" applyBorder="1" applyAlignment="1" applyProtection="1">
      <alignment horizontal="center"/>
    </xf>
    <xf numFmtId="164" fontId="34" fillId="2" borderId="56" xfId="4" applyFont="1" applyFill="1" applyBorder="1" applyProtection="1"/>
    <xf numFmtId="0" fontId="31" fillId="2" borderId="0" xfId="7" applyFont="1" applyFill="1"/>
    <xf numFmtId="0" fontId="25" fillId="2" borderId="0" xfId="6" applyFont="1" applyFill="1" applyAlignment="1">
      <alignment horizontal="center" vertical="center"/>
    </xf>
    <xf numFmtId="172" fontId="33" fillId="2" borderId="0" xfId="4" applyNumberFormat="1" applyFont="1" applyFill="1" applyBorder="1" applyProtection="1"/>
    <xf numFmtId="164" fontId="33" fillId="2" borderId="0" xfId="4" applyFont="1" applyFill="1" applyBorder="1" applyAlignment="1" applyProtection="1">
      <alignment horizontal="center"/>
    </xf>
    <xf numFmtId="164" fontId="33" fillId="2" borderId="0" xfId="4" applyFont="1" applyFill="1" applyBorder="1" applyProtection="1"/>
    <xf numFmtId="164" fontId="34" fillId="2" borderId="0" xfId="4" applyFont="1" applyFill="1" applyBorder="1" applyProtection="1"/>
    <xf numFmtId="0" fontId="25" fillId="0" borderId="0" xfId="7" applyFont="1" applyAlignment="1">
      <alignment horizontal="left"/>
    </xf>
    <xf numFmtId="0" fontId="5" fillId="0" borderId="0" xfId="7"/>
    <xf numFmtId="0" fontId="5" fillId="0" borderId="0" xfId="7" applyAlignment="1">
      <alignment horizontal="center"/>
    </xf>
    <xf numFmtId="4" fontId="26" fillId="2" borderId="56" xfId="7" applyNumberFormat="1" applyFont="1" applyFill="1" applyBorder="1"/>
    <xf numFmtId="0" fontId="5" fillId="2" borderId="56" xfId="7" applyFill="1" applyBorder="1"/>
    <xf numFmtId="4" fontId="26" fillId="2" borderId="0" xfId="7" applyNumberFormat="1" applyFont="1" applyFill="1"/>
    <xf numFmtId="0" fontId="7" fillId="2" borderId="0" xfId="6" applyFont="1" applyFill="1" applyAlignment="1">
      <alignment horizontal="left" vertical="center"/>
    </xf>
    <xf numFmtId="0" fontId="8" fillId="2" borderId="0" xfId="7" applyFont="1" applyFill="1" applyAlignment="1">
      <alignment vertical="center"/>
    </xf>
    <xf numFmtId="167" fontId="10" fillId="2" borderId="0" xfId="6" applyNumberFormat="1" applyFont="1" applyFill="1" applyAlignment="1">
      <alignment horizontal="left" vertical="center"/>
    </xf>
    <xf numFmtId="3" fontId="11" fillId="2" borderId="0" xfId="6" applyNumberFormat="1" applyFont="1" applyFill="1" applyAlignment="1">
      <alignment horizontal="left" vertical="center"/>
    </xf>
    <xf numFmtId="166" fontId="6" fillId="2" borderId="0" xfId="7" applyNumberFormat="1" applyFont="1" applyFill="1" applyAlignment="1">
      <alignment vertical="center"/>
    </xf>
    <xf numFmtId="3" fontId="10" fillId="2" borderId="0" xfId="6" applyNumberFormat="1" applyFont="1" applyFill="1" applyAlignment="1">
      <alignment horizontal="left" vertical="center"/>
    </xf>
    <xf numFmtId="167" fontId="11" fillId="2" borderId="0" xfId="6" applyNumberFormat="1" applyFont="1" applyFill="1" applyAlignment="1">
      <alignment horizontal="left" vertical="center"/>
    </xf>
    <xf numFmtId="165" fontId="6" fillId="2" borderId="0" xfId="7" applyNumberFormat="1" applyFont="1" applyFill="1" applyAlignment="1">
      <alignment vertical="center"/>
    </xf>
    <xf numFmtId="0" fontId="12" fillId="2" borderId="0" xfId="7" applyFont="1" applyFill="1"/>
    <xf numFmtId="0" fontId="4" fillId="2" borderId="32" xfId="6" applyFont="1" applyFill="1" applyBorder="1" applyAlignment="1">
      <alignment horizontal="center" vertical="center" wrapText="1"/>
    </xf>
    <xf numFmtId="0" fontId="13" fillId="2" borderId="37" xfId="6" applyFont="1" applyFill="1" applyBorder="1" applyAlignment="1">
      <alignment horizontal="center" vertical="center" wrapText="1"/>
    </xf>
    <xf numFmtId="0" fontId="13" fillId="2" borderId="38" xfId="6" applyFont="1" applyFill="1" applyBorder="1" applyAlignment="1">
      <alignment horizontal="center" vertical="center" wrapText="1"/>
    </xf>
    <xf numFmtId="0" fontId="13" fillId="2" borderId="39" xfId="6" applyFont="1" applyFill="1" applyBorder="1" applyAlignment="1">
      <alignment horizontal="center" vertical="center" wrapText="1"/>
    </xf>
    <xf numFmtId="0" fontId="4" fillId="2" borderId="21" xfId="6" applyFont="1" applyFill="1" applyBorder="1" applyAlignment="1">
      <alignment horizontal="center" vertical="center" wrapText="1"/>
    </xf>
    <xf numFmtId="0" fontId="6" fillId="2" borderId="0" xfId="7" applyFont="1" applyFill="1" applyAlignment="1">
      <alignment vertical="center" wrapText="1"/>
    </xf>
    <xf numFmtId="0" fontId="14" fillId="3" borderId="40" xfId="6" applyFont="1" applyFill="1" applyBorder="1" applyAlignment="1">
      <alignment horizontal="center" vertical="center"/>
    </xf>
    <xf numFmtId="0" fontId="14" fillId="3" borderId="41" xfId="6" applyFont="1" applyFill="1" applyBorder="1" applyAlignment="1">
      <alignment horizontal="center" vertical="center"/>
    </xf>
    <xf numFmtId="164" fontId="15" fillId="2" borderId="46" xfId="3" applyFont="1" applyFill="1" applyBorder="1" applyAlignment="1" applyProtection="1">
      <alignment vertical="center"/>
    </xf>
    <xf numFmtId="164" fontId="15" fillId="2" borderId="47" xfId="3" applyFont="1" applyFill="1" applyBorder="1" applyAlignment="1" applyProtection="1">
      <alignment vertical="center"/>
    </xf>
    <xf numFmtId="164" fontId="15" fillId="2" borderId="48" xfId="3" applyFont="1" applyFill="1" applyBorder="1" applyAlignment="1" applyProtection="1">
      <alignment vertical="center"/>
    </xf>
    <xf numFmtId="164" fontId="16" fillId="2" borderId="33" xfId="3" applyFont="1" applyFill="1" applyBorder="1" applyAlignment="1" applyProtection="1">
      <alignment vertical="center"/>
    </xf>
    <xf numFmtId="0" fontId="14" fillId="3" borderId="42" xfId="6" applyFont="1" applyFill="1" applyBorder="1" applyAlignment="1">
      <alignment horizontal="center" vertical="center"/>
    </xf>
    <xf numFmtId="0" fontId="14" fillId="3" borderId="43" xfId="6" applyFont="1" applyFill="1" applyBorder="1" applyAlignment="1">
      <alignment horizontal="center" vertical="center"/>
    </xf>
    <xf numFmtId="164" fontId="15" fillId="2" borderId="49" xfId="3" applyFont="1" applyFill="1" applyBorder="1" applyAlignment="1" applyProtection="1">
      <alignment vertical="center"/>
    </xf>
    <xf numFmtId="164" fontId="15" fillId="2" borderId="50" xfId="3" applyFont="1" applyFill="1" applyBorder="1" applyAlignment="1" applyProtection="1">
      <alignment vertical="center"/>
    </xf>
    <xf numFmtId="164" fontId="15" fillId="2" borderId="51" xfId="3" applyFont="1" applyFill="1" applyBorder="1" applyAlignment="1" applyProtection="1">
      <alignment vertical="center"/>
    </xf>
    <xf numFmtId="164" fontId="16" fillId="2" borderId="34" xfId="3" applyFont="1" applyFill="1" applyBorder="1" applyAlignment="1" applyProtection="1">
      <alignment vertical="center"/>
    </xf>
    <xf numFmtId="0" fontId="14" fillId="3" borderId="44" xfId="6" applyFont="1" applyFill="1" applyBorder="1" applyAlignment="1">
      <alignment horizontal="center" vertical="center"/>
    </xf>
    <xf numFmtId="0" fontId="14" fillId="3" borderId="45" xfId="6" applyFont="1" applyFill="1" applyBorder="1" applyAlignment="1">
      <alignment horizontal="center" vertical="center"/>
    </xf>
    <xf numFmtId="164" fontId="15" fillId="2" borderId="52" xfId="3" applyFont="1" applyFill="1" applyBorder="1" applyAlignment="1" applyProtection="1">
      <alignment vertical="center"/>
    </xf>
    <xf numFmtId="164" fontId="15" fillId="2" borderId="53" xfId="3" applyFont="1" applyFill="1" applyBorder="1" applyAlignment="1" applyProtection="1">
      <alignment vertical="center"/>
    </xf>
    <xf numFmtId="164" fontId="15" fillId="2" borderId="54" xfId="3" applyFont="1" applyFill="1" applyBorder="1" applyAlignment="1" applyProtection="1">
      <alignment vertical="center"/>
    </xf>
    <xf numFmtId="164" fontId="16" fillId="2" borderId="35" xfId="3" applyFont="1" applyFill="1" applyBorder="1" applyAlignment="1" applyProtection="1">
      <alignment vertical="center"/>
    </xf>
    <xf numFmtId="0" fontId="14" fillId="3" borderId="18" xfId="6" applyFont="1" applyFill="1" applyBorder="1" applyAlignment="1">
      <alignment horizontal="center" vertical="center"/>
    </xf>
    <xf numFmtId="0" fontId="14" fillId="3" borderId="19" xfId="6" applyFont="1" applyFill="1" applyBorder="1" applyAlignment="1">
      <alignment horizontal="center" vertical="center"/>
    </xf>
    <xf numFmtId="164" fontId="6" fillId="2" borderId="28" xfId="3" applyFont="1" applyFill="1" applyBorder="1" applyAlignment="1" applyProtection="1">
      <alignment vertical="center"/>
    </xf>
    <xf numFmtId="164" fontId="6" fillId="2" borderId="29" xfId="3" applyFont="1" applyFill="1" applyBorder="1" applyAlignment="1" applyProtection="1">
      <alignment vertical="center"/>
    </xf>
    <xf numFmtId="164" fontId="6" fillId="2" borderId="30" xfId="3" applyFont="1" applyFill="1" applyBorder="1" applyAlignment="1" applyProtection="1">
      <alignment vertical="center"/>
    </xf>
    <xf numFmtId="164" fontId="16" fillId="2" borderId="27" xfId="3" applyFont="1" applyFill="1" applyBorder="1" applyAlignment="1" applyProtection="1">
      <alignment vertical="center"/>
    </xf>
    <xf numFmtId="164" fontId="4" fillId="2" borderId="28" xfId="3" applyFont="1" applyFill="1" applyBorder="1" applyAlignment="1" applyProtection="1">
      <alignment vertical="center"/>
    </xf>
    <xf numFmtId="164" fontId="4" fillId="2" borderId="29" xfId="3" applyFont="1" applyFill="1" applyBorder="1" applyAlignment="1" applyProtection="1">
      <alignment vertical="center"/>
    </xf>
    <xf numFmtId="164" fontId="4" fillId="2" borderId="30" xfId="3" applyFont="1" applyFill="1" applyBorder="1" applyAlignment="1" applyProtection="1">
      <alignment vertical="center"/>
    </xf>
    <xf numFmtId="0" fontId="4" fillId="2" borderId="0" xfId="7" applyFont="1" applyFill="1" applyAlignment="1">
      <alignment vertical="center"/>
    </xf>
    <xf numFmtId="0" fontId="17" fillId="3" borderId="18" xfId="6" applyFont="1" applyFill="1" applyBorder="1" applyAlignment="1">
      <alignment horizontal="center" vertical="center"/>
    </xf>
    <xf numFmtId="0" fontId="17" fillId="3" borderId="19" xfId="6" applyFont="1" applyFill="1" applyBorder="1" applyAlignment="1">
      <alignment horizontal="center" vertical="center"/>
    </xf>
    <xf numFmtId="164" fontId="15" fillId="2" borderId="27" xfId="3" applyFont="1" applyFill="1" applyBorder="1" applyAlignment="1" applyProtection="1">
      <alignment vertical="center"/>
    </xf>
    <xf numFmtId="164" fontId="35" fillId="2" borderId="46" xfId="3" applyFont="1" applyFill="1" applyBorder="1" applyAlignment="1" applyProtection="1">
      <alignment vertical="center"/>
    </xf>
    <xf numFmtId="164" fontId="35" fillId="2" borderId="47" xfId="3" applyFont="1" applyFill="1" applyBorder="1" applyAlignment="1" applyProtection="1">
      <alignment vertical="center"/>
    </xf>
    <xf numFmtId="164" fontId="35" fillId="2" borderId="48" xfId="3" applyFont="1" applyFill="1" applyBorder="1" applyAlignment="1" applyProtection="1">
      <alignment vertical="center"/>
    </xf>
    <xf numFmtId="164" fontId="13" fillId="2" borderId="33" xfId="3" applyFont="1" applyFill="1" applyBorder="1" applyAlignment="1" applyProtection="1">
      <alignment vertical="center"/>
    </xf>
    <xf numFmtId="164" fontId="35" fillId="2" borderId="49" xfId="3" applyFont="1" applyFill="1" applyBorder="1" applyAlignment="1" applyProtection="1">
      <alignment vertical="center"/>
    </xf>
    <xf numFmtId="164" fontId="35" fillId="2" borderId="50" xfId="3" applyFont="1" applyFill="1" applyBorder="1" applyAlignment="1" applyProtection="1">
      <alignment vertical="center"/>
    </xf>
    <xf numFmtId="164" fontId="35" fillId="2" borderId="51" xfId="3" applyFont="1" applyFill="1" applyBorder="1" applyAlignment="1" applyProtection="1">
      <alignment vertical="center"/>
    </xf>
    <xf numFmtId="164" fontId="13" fillId="2" borderId="34" xfId="3" applyFont="1" applyFill="1" applyBorder="1" applyAlignment="1" applyProtection="1">
      <alignment vertical="center"/>
    </xf>
    <xf numFmtId="164" fontId="35" fillId="2" borderId="52" xfId="3" applyFont="1" applyFill="1" applyBorder="1" applyAlignment="1" applyProtection="1">
      <alignment vertical="center"/>
    </xf>
    <xf numFmtId="164" fontId="35" fillId="2" borderId="53" xfId="3" applyFont="1" applyFill="1" applyBorder="1" applyAlignment="1" applyProtection="1">
      <alignment vertical="center"/>
    </xf>
    <xf numFmtId="164" fontId="35" fillId="2" borderId="54" xfId="3" applyFont="1" applyFill="1" applyBorder="1" applyAlignment="1" applyProtection="1">
      <alignment vertical="center"/>
    </xf>
    <xf numFmtId="164" fontId="13" fillId="2" borderId="35" xfId="3" applyFont="1" applyFill="1" applyBorder="1" applyAlignment="1" applyProtection="1">
      <alignment vertical="center"/>
    </xf>
    <xf numFmtId="164" fontId="13" fillId="2" borderId="27" xfId="3" applyFont="1" applyFill="1" applyBorder="1" applyAlignment="1" applyProtection="1">
      <alignment vertical="center"/>
    </xf>
    <xf numFmtId="0" fontId="13" fillId="2" borderId="0" xfId="7" applyFont="1" applyFill="1" applyAlignment="1">
      <alignment vertical="center"/>
    </xf>
    <xf numFmtId="0" fontId="12" fillId="2" borderId="0" xfId="6" applyFont="1" applyFill="1" applyAlignment="1">
      <alignment horizontal="left"/>
    </xf>
    <xf numFmtId="0" fontId="4" fillId="2" borderId="66" xfId="6" applyFont="1" applyFill="1" applyBorder="1" applyAlignment="1">
      <alignment horizontal="center" vertical="center" wrapText="1"/>
    </xf>
    <xf numFmtId="0" fontId="13" fillId="2" borderId="67" xfId="6" applyFont="1" applyFill="1" applyBorder="1" applyAlignment="1">
      <alignment horizontal="center" vertical="center" wrapText="1"/>
    </xf>
    <xf numFmtId="164" fontId="15" fillId="2" borderId="68" xfId="3" applyFont="1" applyFill="1" applyBorder="1" applyAlignment="1" applyProtection="1">
      <alignment vertical="center"/>
    </xf>
    <xf numFmtId="164" fontId="15" fillId="2" borderId="69" xfId="3" applyFont="1" applyFill="1" applyBorder="1" applyAlignment="1" applyProtection="1">
      <alignment vertical="center"/>
    </xf>
    <xf numFmtId="164" fontId="15" fillId="2" borderId="70" xfId="3" applyFont="1" applyFill="1" applyBorder="1" applyAlignment="1" applyProtection="1">
      <alignment vertical="center"/>
    </xf>
    <xf numFmtId="164" fontId="15" fillId="2" borderId="71" xfId="3" applyFont="1" applyFill="1" applyBorder="1" applyAlignment="1" applyProtection="1">
      <alignment vertical="center"/>
    </xf>
    <xf numFmtId="164" fontId="15" fillId="2" borderId="72" xfId="3" applyFont="1" applyFill="1" applyBorder="1" applyAlignment="1" applyProtection="1">
      <alignment vertical="center"/>
    </xf>
    <xf numFmtId="164" fontId="15" fillId="2" borderId="73" xfId="3" applyFont="1" applyFill="1" applyBorder="1" applyAlignment="1" applyProtection="1">
      <alignment vertical="center"/>
    </xf>
    <xf numFmtId="164" fontId="15" fillId="2" borderId="74" xfId="3" applyFont="1" applyFill="1" applyBorder="1" applyAlignment="1" applyProtection="1">
      <alignment vertical="center"/>
    </xf>
    <xf numFmtId="164" fontId="15" fillId="2" borderId="75" xfId="3" applyFont="1" applyFill="1" applyBorder="1" applyAlignment="1" applyProtection="1">
      <alignment vertical="center"/>
    </xf>
    <xf numFmtId="164" fontId="15" fillId="2" borderId="76" xfId="3" applyFont="1" applyFill="1" applyBorder="1" applyAlignment="1" applyProtection="1">
      <alignment vertical="center"/>
    </xf>
    <xf numFmtId="164" fontId="16" fillId="2" borderId="76" xfId="3" applyFont="1" applyFill="1" applyBorder="1" applyAlignment="1" applyProtection="1">
      <alignment vertical="center"/>
    </xf>
    <xf numFmtId="164" fontId="16" fillId="2" borderId="73" xfId="3" applyFont="1" applyFill="1" applyBorder="1" applyAlignment="1" applyProtection="1">
      <alignment vertical="center"/>
    </xf>
    <xf numFmtId="164" fontId="16" fillId="2" borderId="70" xfId="3" applyFont="1" applyFill="1" applyBorder="1" applyAlignment="1" applyProtection="1">
      <alignment vertical="center"/>
    </xf>
    <xf numFmtId="1" fontId="11" fillId="2" borderId="0" xfId="6" applyNumberFormat="1" applyFont="1" applyFill="1" applyAlignment="1">
      <alignment horizontal="left" vertical="center"/>
    </xf>
    <xf numFmtId="0" fontId="7" fillId="2" borderId="0" xfId="4" applyNumberFormat="1" applyFont="1" applyFill="1" applyAlignment="1">
      <alignment horizontal="left"/>
    </xf>
    <xf numFmtId="0" fontId="16" fillId="2" borderId="0" xfId="6" applyFont="1" applyFill="1" applyAlignment="1">
      <alignment horizontal="left" vertical="center"/>
    </xf>
    <xf numFmtId="0" fontId="15" fillId="2" borderId="0" xfId="7" applyFont="1" applyFill="1" applyAlignment="1">
      <alignment vertical="center"/>
    </xf>
    <xf numFmtId="3" fontId="37" fillId="2" borderId="0" xfId="6" applyNumberFormat="1" applyFont="1" applyFill="1" applyAlignment="1">
      <alignment horizontal="left" vertical="center"/>
    </xf>
    <xf numFmtId="3" fontId="37" fillId="2" borderId="0" xfId="6" applyNumberFormat="1" applyFont="1" applyFill="1" applyAlignment="1" applyProtection="1">
      <alignment horizontal="left" vertical="center"/>
      <protection locked="0"/>
    </xf>
    <xf numFmtId="1" fontId="37" fillId="2" borderId="0" xfId="6" applyNumberFormat="1" applyFont="1" applyFill="1" applyAlignment="1">
      <alignment horizontal="left" vertical="center"/>
    </xf>
    <xf numFmtId="167" fontId="37" fillId="2" borderId="0" xfId="6" applyNumberFormat="1" applyFont="1" applyFill="1" applyAlignment="1">
      <alignment horizontal="left" vertical="center"/>
    </xf>
    <xf numFmtId="0" fontId="16" fillId="2" borderId="0" xfId="7" applyFont="1" applyFill="1"/>
    <xf numFmtId="1" fontId="27" fillId="2" borderId="0" xfId="4" applyNumberFormat="1" applyFont="1" applyFill="1" applyAlignment="1">
      <alignment horizontal="left"/>
    </xf>
    <xf numFmtId="4" fontId="7" fillId="2" borderId="0" xfId="6" applyNumberFormat="1" applyFont="1" applyFill="1" applyAlignment="1" applyProtection="1">
      <alignment horizontal="left"/>
      <protection locked="0"/>
    </xf>
    <xf numFmtId="3" fontId="7" fillId="2" borderId="0" xfId="6" applyNumberFormat="1" applyFont="1" applyFill="1" applyAlignment="1" applyProtection="1">
      <alignment horizontal="left"/>
      <protection locked="0"/>
    </xf>
    <xf numFmtId="0" fontId="5" fillId="6" borderId="0" xfId="7" applyFill="1"/>
    <xf numFmtId="0" fontId="5" fillId="6" borderId="0" xfId="7" applyFill="1" applyProtection="1">
      <protection locked="0"/>
    </xf>
    <xf numFmtId="171" fontId="38" fillId="5" borderId="17" xfId="1" applyNumberFormat="1" applyFont="1" applyFill="1" applyBorder="1" applyProtection="1"/>
    <xf numFmtId="164" fontId="39" fillId="2" borderId="17" xfId="4" applyFont="1" applyFill="1" applyBorder="1" applyProtection="1"/>
    <xf numFmtId="164" fontId="39" fillId="5" borderId="17" xfId="4" applyFont="1" applyFill="1" applyBorder="1" applyProtection="1"/>
    <xf numFmtId="169" fontId="33" fillId="2" borderId="0" xfId="8" applyNumberFormat="1" applyFont="1" applyFill="1" applyBorder="1" applyProtection="1"/>
    <xf numFmtId="43" fontId="6" fillId="2" borderId="0" xfId="7" applyNumberFormat="1" applyFont="1" applyFill="1" applyAlignment="1" applyProtection="1">
      <alignment vertical="center"/>
      <protection locked="0"/>
    </xf>
    <xf numFmtId="0" fontId="5" fillId="2" borderId="0" xfId="7" applyFill="1" applyAlignment="1" applyProtection="1">
      <alignment wrapText="1"/>
      <protection locked="0"/>
    </xf>
    <xf numFmtId="164" fontId="15" fillId="2" borderId="78" xfId="3" applyFont="1" applyFill="1" applyBorder="1" applyAlignment="1" applyProtection="1">
      <alignment vertical="center"/>
    </xf>
    <xf numFmtId="164" fontId="15" fillId="2" borderId="79" xfId="3" applyFont="1" applyFill="1" applyBorder="1" applyAlignment="1" applyProtection="1">
      <alignment vertical="center"/>
    </xf>
    <xf numFmtId="164" fontId="15" fillId="2" borderId="80" xfId="3" applyFont="1" applyFill="1" applyBorder="1" applyAlignment="1" applyProtection="1">
      <alignment vertical="center"/>
    </xf>
    <xf numFmtId="164" fontId="15" fillId="2" borderId="81" xfId="3" applyFont="1" applyFill="1" applyBorder="1" applyAlignment="1" applyProtection="1">
      <alignment vertical="center"/>
    </xf>
    <xf numFmtId="164" fontId="16" fillId="2" borderId="82" xfId="3" applyFont="1" applyFill="1" applyBorder="1" applyAlignment="1" applyProtection="1">
      <alignment vertical="center"/>
    </xf>
    <xf numFmtId="10" fontId="33" fillId="2" borderId="0" xfId="8" applyNumberFormat="1" applyFont="1" applyFill="1" applyBorder="1" applyProtection="1"/>
    <xf numFmtId="0" fontId="22" fillId="2" borderId="0" xfId="7" applyFont="1" applyFill="1" applyAlignment="1">
      <alignment horizontal="left" vertical="top" wrapText="1"/>
    </xf>
    <xf numFmtId="0" fontId="25" fillId="2" borderId="58" xfId="7" applyFont="1" applyFill="1" applyBorder="1" applyAlignment="1">
      <alignment horizontal="center" vertical="center" wrapText="1"/>
    </xf>
    <xf numFmtId="0" fontId="25" fillId="2" borderId="1" xfId="7" applyFont="1" applyFill="1" applyBorder="1" applyAlignment="1">
      <alignment horizontal="center" vertical="center" wrapText="1"/>
    </xf>
    <xf numFmtId="0" fontId="23" fillId="0" borderId="58" xfId="6" applyFont="1" applyBorder="1" applyAlignment="1">
      <alignment horizontal="center" vertical="center" wrapText="1"/>
    </xf>
    <xf numFmtId="0" fontId="23" fillId="0" borderId="1" xfId="6" applyFont="1" applyBorder="1" applyAlignment="1">
      <alignment horizontal="center" vertical="center" wrapText="1"/>
    </xf>
    <xf numFmtId="0" fontId="26" fillId="2" borderId="58" xfId="6" applyFont="1" applyFill="1" applyBorder="1" applyAlignment="1">
      <alignment horizontal="center" vertical="center" wrapText="1"/>
    </xf>
    <xf numFmtId="0" fontId="26" fillId="2" borderId="1" xfId="6" applyFont="1" applyFill="1" applyBorder="1" applyAlignment="1">
      <alignment horizontal="center" vertical="center" wrapText="1"/>
    </xf>
    <xf numFmtId="0" fontId="23" fillId="0" borderId="59" xfId="6" applyFont="1" applyBorder="1" applyAlignment="1">
      <alignment horizontal="center" vertical="center" wrapText="1"/>
    </xf>
    <xf numFmtId="0" fontId="23" fillId="0" borderId="60" xfId="6" applyFont="1" applyBorder="1" applyAlignment="1">
      <alignment horizontal="center" vertical="center" wrapText="1"/>
    </xf>
    <xf numFmtId="0" fontId="5" fillId="2" borderId="0" xfId="7" applyFill="1" applyAlignment="1">
      <alignment horizontal="left" wrapText="1"/>
    </xf>
    <xf numFmtId="0" fontId="5" fillId="2" borderId="0" xfId="7" applyFill="1" applyAlignment="1">
      <alignment horizontal="left" vertical="center" wrapText="1"/>
    </xf>
    <xf numFmtId="0" fontId="5" fillId="2" borderId="0" xfId="7" applyFill="1" applyAlignment="1" applyProtection="1">
      <alignment horizontal="left" wrapText="1"/>
      <protection locked="0"/>
    </xf>
    <xf numFmtId="17" fontId="14" fillId="4" borderId="3" xfId="7" applyNumberFormat="1" applyFont="1" applyFill="1" applyBorder="1" applyAlignment="1">
      <alignment horizontal="center" vertical="center"/>
    </xf>
    <xf numFmtId="17" fontId="14" fillId="4" borderId="8" xfId="7" applyNumberFormat="1" applyFont="1" applyFill="1" applyBorder="1" applyAlignment="1">
      <alignment horizontal="center" vertical="center"/>
    </xf>
    <xf numFmtId="17" fontId="14" fillId="4" borderId="20" xfId="7" applyNumberFormat="1" applyFont="1" applyFill="1" applyBorder="1" applyAlignment="1">
      <alignment horizontal="center" vertical="center"/>
    </xf>
    <xf numFmtId="168" fontId="13" fillId="2" borderId="0" xfId="6" applyNumberFormat="1" applyFont="1" applyFill="1" applyAlignment="1">
      <alignment horizontal="center" vertical="center"/>
    </xf>
    <xf numFmtId="17" fontId="14" fillId="4" borderId="62" xfId="7" applyNumberFormat="1" applyFont="1" applyFill="1" applyBorder="1" applyAlignment="1">
      <alignment horizontal="center" vertical="center"/>
    </xf>
    <xf numFmtId="17" fontId="14" fillId="4" borderId="63" xfId="7" applyNumberFormat="1" applyFont="1" applyFill="1" applyBorder="1" applyAlignment="1">
      <alignment horizontal="center" vertical="center"/>
    </xf>
    <xf numFmtId="17" fontId="14" fillId="4" borderId="64" xfId="7" applyNumberFormat="1" applyFont="1" applyFill="1" applyBorder="1" applyAlignment="1">
      <alignment horizontal="center" vertical="center"/>
    </xf>
    <xf numFmtId="170" fontId="4" fillId="0" borderId="57" xfId="1" applyNumberFormat="1" applyFont="1" applyFill="1" applyBorder="1" applyAlignment="1" applyProtection="1">
      <alignment horizontal="center" vertical="center"/>
    </xf>
    <xf numFmtId="170" fontId="4" fillId="0" borderId="61" xfId="1" applyNumberFormat="1" applyFont="1" applyFill="1" applyBorder="1" applyAlignment="1" applyProtection="1">
      <alignment horizontal="center" vertical="center"/>
    </xf>
    <xf numFmtId="17" fontId="14" fillId="3" borderId="8" xfId="7" applyNumberFormat="1" applyFont="1" applyFill="1" applyBorder="1" applyAlignment="1">
      <alignment horizontal="center" vertical="center"/>
    </xf>
    <xf numFmtId="17" fontId="14" fillId="3" borderId="20" xfId="7" applyNumberFormat="1" applyFont="1" applyFill="1" applyBorder="1" applyAlignment="1">
      <alignment horizontal="center" vertical="center"/>
    </xf>
    <xf numFmtId="0" fontId="9" fillId="2" borderId="0" xfId="3" applyNumberFormat="1" applyFont="1" applyFill="1" applyBorder="1" applyAlignment="1" applyProtection="1">
      <alignment horizontal="left" vertical="center"/>
    </xf>
    <xf numFmtId="17" fontId="14" fillId="3" borderId="65" xfId="7" applyNumberFormat="1" applyFont="1" applyFill="1" applyBorder="1" applyAlignment="1">
      <alignment horizontal="center" vertical="center"/>
    </xf>
    <xf numFmtId="0" fontId="36" fillId="2" borderId="0" xfId="3" applyNumberFormat="1" applyFont="1" applyFill="1" applyBorder="1" applyAlignment="1" applyProtection="1">
      <alignment horizontal="left" vertical="center"/>
    </xf>
    <xf numFmtId="170" fontId="4" fillId="0" borderId="77" xfId="1" applyNumberFormat="1" applyFont="1" applyFill="1" applyBorder="1" applyAlignment="1" applyProtection="1">
      <alignment horizontal="center" vertical="center"/>
    </xf>
    <xf numFmtId="1" fontId="9" fillId="2" borderId="0" xfId="3" applyNumberFormat="1" applyFont="1" applyFill="1" applyBorder="1" applyAlignment="1" applyProtection="1">
      <alignment horizontal="left" vertical="center"/>
    </xf>
    <xf numFmtId="170" fontId="2" fillId="0" borderId="61" xfId="1" applyNumberFormat="1" applyFont="1" applyFill="1" applyBorder="1" applyAlignment="1" applyProtection="1">
      <alignment horizontal="center" vertical="center"/>
    </xf>
    <xf numFmtId="168" fontId="13" fillId="2" borderId="83" xfId="6" applyNumberFormat="1" applyFont="1" applyFill="1" applyBorder="1" applyAlignment="1">
      <alignment horizontal="center" vertical="center"/>
    </xf>
    <xf numFmtId="173" fontId="4" fillId="0" borderId="57" xfId="1" applyNumberFormat="1" applyFont="1" applyFill="1" applyBorder="1" applyAlignment="1" applyProtection="1">
      <alignment horizontal="center" vertical="center"/>
    </xf>
    <xf numFmtId="173" fontId="4" fillId="0" borderId="61" xfId="1" applyNumberFormat="1" applyFont="1" applyFill="1" applyBorder="1" applyAlignment="1" applyProtection="1">
      <alignment horizontal="center" vertical="center"/>
    </xf>
  </cellXfs>
  <cellStyles count="11">
    <cellStyle name="Millares" xfId="1" builtinId="3"/>
    <cellStyle name="Millares 2" xfId="2" xr:uid="{00000000-0005-0000-0000-000001000000}"/>
    <cellStyle name="Millares_DEMANDA COMERCIAL MR(2008-2009)" xfId="3" xr:uid="{00000000-0005-0000-0000-000002000000}"/>
    <cellStyle name="Millares_PLIEGOS_GR-07-006" xfId="4" xr:uid="{00000000-0005-0000-0000-000003000000}"/>
    <cellStyle name="Normal" xfId="0" builtinId="0"/>
    <cellStyle name="Normal 2" xfId="5" xr:uid="{00000000-0005-0000-0000-000005000000}"/>
    <cellStyle name="Normal 3" xfId="9" xr:uid="{4890F05C-479B-4497-A3E0-8A924ACF3AF3}"/>
    <cellStyle name="Normal 8" xfId="10" xr:uid="{E7876C37-5F0A-4F99-A887-8CE877183F41}"/>
    <cellStyle name="Normal_ENE99" xfId="6" xr:uid="{00000000-0005-0000-0000-000006000000}"/>
    <cellStyle name="Normal_GC00-001" xfId="7" xr:uid="{00000000-0005-0000-0000-000007000000}"/>
    <cellStyle name="Porcentaje" xfId="8" builtinId="5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microsoft.com/office/2017/10/relationships/person" Target="persons/perso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11826</xdr:rowOff>
    </xdr:to>
    <xdr:sp macro="" textlink="">
      <xdr:nvSpPr>
        <xdr:cNvPr id="13378" name="Text Box 2">
          <a:extLst>
            <a:ext uri="{FF2B5EF4-FFF2-40B4-BE49-F238E27FC236}">
              <a16:creationId xmlns:a16="http://schemas.microsoft.com/office/drawing/2014/main" id="{00000000-0008-0000-0100-000042340000}"/>
            </a:ext>
          </a:extLst>
        </xdr:cNvPr>
        <xdr:cNvSpPr txBox="1">
          <a:spLocks noChangeArrowheads="1"/>
        </xdr:cNvSpPr>
      </xdr:nvSpPr>
      <xdr:spPr bwMode="auto">
        <a:xfrm>
          <a:off x="847725" y="3552825"/>
          <a:ext cx="857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11826</xdr:rowOff>
    </xdr:to>
    <xdr:sp macro="" textlink="">
      <xdr:nvSpPr>
        <xdr:cNvPr id="13379" name="Text Box 15">
          <a:extLst>
            <a:ext uri="{FF2B5EF4-FFF2-40B4-BE49-F238E27FC236}">
              <a16:creationId xmlns:a16="http://schemas.microsoft.com/office/drawing/2014/main" id="{00000000-0008-0000-0100-000043340000}"/>
            </a:ext>
          </a:extLst>
        </xdr:cNvPr>
        <xdr:cNvSpPr txBox="1">
          <a:spLocks noChangeArrowheads="1"/>
        </xdr:cNvSpPr>
      </xdr:nvSpPr>
      <xdr:spPr bwMode="auto">
        <a:xfrm>
          <a:off x="847725" y="4324350"/>
          <a:ext cx="857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EEFC432-5B9C-412A-9445-3350DF604AB6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A4C4F24-F646-48FE-A093-687431F71281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22B60F9-C07D-4036-B4DD-91E2B6D27816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42607088-F2EA-42CF-8890-3AB93015D649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40E0665-4A1B-47B8-B12C-6728637214E4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96F1604-F19A-4502-A6FB-F3EEB2905E0F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555E55E9-81A0-43FA-BB48-96CFFB7430CC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D93CD4C3-8BD7-4F7D-8215-4ED3B58318AD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761FEF2-E3D7-4525-BE94-59A3A8FC3822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E3F3396-FD11-49F6-9DC2-C6BD630F0991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96127B48-D67A-4CE7-8398-3DC24CD7143B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9AD82891-9346-4760-9EBC-68E493800C03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71507B7-1F75-480B-BC20-EEE011F5E11A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F2CADDC-2566-4A1E-8E72-B4A61A0EF3AC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FAEB2606-0AD5-4EB9-BDA1-7634EEB70610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1042E2CF-F89A-42B6-B46F-149CDA6B03C3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0CF8FCE-C5B3-47A9-9385-C345F7290DD3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5092A88-BEBA-416F-B586-EFD94716F3F0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3821801C-87CC-43F4-9F24-77527755EACD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31750</xdr:rowOff>
    </xdr:from>
    <xdr:to>
      <xdr:col>1</xdr:col>
      <xdr:colOff>381000</xdr:colOff>
      <xdr:row>22</xdr:row>
      <xdr:rowOff>43577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B40470C4-3646-4B91-A784-637432A126CD}"/>
            </a:ext>
          </a:extLst>
        </xdr:cNvPr>
        <xdr:cNvSpPr txBox="1">
          <a:spLocks noChangeArrowheads="1"/>
        </xdr:cNvSpPr>
      </xdr:nvSpPr>
      <xdr:spPr bwMode="auto">
        <a:xfrm>
          <a:off x="845608" y="4339167"/>
          <a:ext cx="85725" cy="212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FEAABE6-5F01-4533-821E-2D0B26FE9731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F579C38-430C-46C3-B8D1-A85AD084C7D4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E9E976BB-79D4-4AD8-8E98-E69B211AF78E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73F289EA-6311-46F1-9CDF-1CF05E013C21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9C27009-9238-4CCD-B07A-89532C1707C1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AFF0681-0C4E-4FCB-A024-2D3452013A56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B6AF063-7BC5-46BC-8D26-39BF44D0867E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74A97508-6D5A-4EB0-94D2-95E1CCD3F5E6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7ADE4740-B79A-4CB4-9AF9-AEEA4A9677B0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A84E794-1B17-4702-B56A-7C7CA4E36A19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5C1E1D5-8F6B-46BF-9094-CEC635CB8765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6250BE83-37CD-48CC-86AB-13D62D0B0870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14380" name="Text Box 2">
          <a:extLst>
            <a:ext uri="{FF2B5EF4-FFF2-40B4-BE49-F238E27FC236}">
              <a16:creationId xmlns:a16="http://schemas.microsoft.com/office/drawing/2014/main" id="{00000000-0008-0000-0200-00002C380000}"/>
            </a:ext>
          </a:extLst>
        </xdr:cNvPr>
        <xdr:cNvSpPr txBox="1">
          <a:spLocks noChangeArrowheads="1"/>
        </xdr:cNvSpPr>
      </xdr:nvSpPr>
      <xdr:spPr bwMode="auto">
        <a:xfrm>
          <a:off x="847725" y="3552825"/>
          <a:ext cx="857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47725" y="3590925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1D47C9C-CB3E-4002-A51B-325D20F97802}"/>
            </a:ext>
          </a:extLst>
        </xdr:cNvPr>
        <xdr:cNvSpPr txBox="1">
          <a:spLocks noChangeArrowheads="1"/>
        </xdr:cNvSpPr>
      </xdr:nvSpPr>
      <xdr:spPr bwMode="auto">
        <a:xfrm>
          <a:off x="847725" y="3600450"/>
          <a:ext cx="85725" cy="21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548A4CAE-7709-4EE5-8CA4-89AA9D059BD7}"/>
            </a:ext>
          </a:extLst>
        </xdr:cNvPr>
        <xdr:cNvSpPr txBox="1">
          <a:spLocks noChangeArrowheads="1"/>
        </xdr:cNvSpPr>
      </xdr:nvSpPr>
      <xdr:spPr bwMode="auto">
        <a:xfrm>
          <a:off x="847725" y="4371975"/>
          <a:ext cx="85725" cy="21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BD86B528-661A-4464-8E2F-CA385442211F}"/>
            </a:ext>
          </a:extLst>
        </xdr:cNvPr>
        <xdr:cNvSpPr txBox="1">
          <a:spLocks noChangeArrowheads="1"/>
        </xdr:cNvSpPr>
      </xdr:nvSpPr>
      <xdr:spPr bwMode="auto">
        <a:xfrm>
          <a:off x="847725" y="3600450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5A8ACAC-2504-44B0-A276-E996FA29E836}"/>
            </a:ext>
          </a:extLst>
        </xdr:cNvPr>
        <xdr:cNvSpPr txBox="1">
          <a:spLocks noChangeArrowheads="1"/>
        </xdr:cNvSpPr>
      </xdr:nvSpPr>
      <xdr:spPr bwMode="auto">
        <a:xfrm>
          <a:off x="847725" y="3600450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C51119B8-A33D-4F10-ACCF-FBA4BBD854F2}"/>
            </a:ext>
          </a:extLst>
        </xdr:cNvPr>
        <xdr:cNvSpPr txBox="1">
          <a:spLocks noChangeArrowheads="1"/>
        </xdr:cNvSpPr>
      </xdr:nvSpPr>
      <xdr:spPr bwMode="auto">
        <a:xfrm>
          <a:off x="847725" y="3600450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B20F006-0D7E-4E9B-B3C4-5E91DDEDE0B4}"/>
            </a:ext>
          </a:extLst>
        </xdr:cNvPr>
        <xdr:cNvSpPr txBox="1">
          <a:spLocks noChangeArrowheads="1"/>
        </xdr:cNvSpPr>
      </xdr:nvSpPr>
      <xdr:spPr bwMode="auto">
        <a:xfrm>
          <a:off x="847725" y="3600450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85FC32B-B9BE-49D5-A489-3BB05B9378BC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B6DF8B5-A77B-44BD-9A8A-E9F13B1A4A90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8650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F59E6E9-7769-4B01-AC6E-D901BD6F88E2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8652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A1DBD604-FC89-435A-AEDB-33B39EE98691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3874C43-3794-4C70-BF3A-1365FFD238EE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77AC613-5003-4AFC-AC0B-A8BD642D559F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D5E089F-5F82-4A9A-9E7E-025696E2FEDA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E50F76C5-CD1F-4AD9-85AC-82ED7D2C4A7D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DB495F3-8BB4-485A-9492-59CBFC271B00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E5FA3E9-4E1A-4CA2-B2DB-9E4E00EDBEC8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0DA9AA1-D1BC-44E3-AD7F-85A6A66A9427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7B5FE455-49A2-4180-85FD-2011DD6DAAD1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B81783A-BB9B-4BAF-AACF-3C8CA4450700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923291D-2373-4B0B-8E6B-DB9180AC483D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7CD91D0D-140E-44AB-96DE-7184CA784CFA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3547F780-7EFB-4D13-9F51-3746A39E32CF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98CC21B-7A5D-4A0A-B6D0-3670BB2AE27A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453D458-5790-4554-8AF5-F5C24D4BB5D5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65D5652-5647-4EB7-8457-6C7EEA67BE02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8E3F3F1B-FC4C-4DBD-859B-A0FED42CBEE6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CP-ENDC2026-003/DEMANDAS/demanda%20contratada%20%202036.xlsx" TargetMode="External"/><Relationship Id="rId1" Type="http://schemas.openxmlformats.org/officeDocument/2006/relationships/externalLinkPath" Target="/personal/cristian_restrepo_enel_com/Documents/Desktop/ABASTECIMIENTO/03-PROCESOS%20LICITATORIOS%20MERCADO%20REGULADO/2026/CP-ENDC2026-003/DEMANDAS/demanda%20contratada%20%20203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CP-ENDC2026-003/DEMANDAS/demanda%20contratada%20%202037.xlsx" TargetMode="External"/><Relationship Id="rId1" Type="http://schemas.openxmlformats.org/officeDocument/2006/relationships/externalLinkPath" Target="/personal/cristian_restrepo_enel_com/Documents/Desktop/ABASTECIMIENTO/03-PROCESOS%20LICITATORIOS%20MERCADO%20REGULADO/2026/CP-ENDC2026-003/DEMANDAS/demanda%20contratada%20%202037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CP-ENDC2026-003/DEMANDAS/demanda%20contratada%20%202038.xlsx" TargetMode="External"/><Relationship Id="rId1" Type="http://schemas.openxmlformats.org/officeDocument/2006/relationships/externalLinkPath" Target="/personal/cristian_restrepo_enel_com/Documents/Desktop/ABASTECIMIENTO/03-PROCESOS%20LICITATORIOS%20MERCADO%20REGULADO/2026/CP-ENDC2026-003/DEMANDAS/demanda%20contratada%20%202038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CP-ENDC2026-003/DEMANDAS/demanda%20contratada%20%202039.xlsx" TargetMode="External"/><Relationship Id="rId1" Type="http://schemas.openxmlformats.org/officeDocument/2006/relationships/externalLinkPath" Target="/personal/cristian_restrepo_enel_com/Documents/Desktop/ABASTECIMIENTO/03-PROCESOS%20LICITATORIOS%20MERCADO%20REGULADO/2026/CP-ENDC2026-003/DEMANDAS/demanda%20contratada%20%20203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36"/>
      <sheetName val="EContr 2036_M"/>
      <sheetName val="EContr 2036_H"/>
      <sheetName val="Demanda Total 2036_H"/>
      <sheetName val="Hoja1"/>
      <sheetName val="Demanda 2036_H"/>
      <sheetName val="Faltante 2036_H"/>
      <sheetName val="Faltante 2036_HReal"/>
      <sheetName val="Curva demanda 2036"/>
      <sheetName val="Curva faltante real 20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1">
          <cell r="AH51">
            <v>40798.000311451658</v>
          </cell>
        </row>
        <row r="52">
          <cell r="AH52">
            <v>37718.429291762011</v>
          </cell>
        </row>
        <row r="53">
          <cell r="AH53">
            <v>39688.481348093745</v>
          </cell>
        </row>
        <row r="54">
          <cell r="AH54">
            <v>39798.795226615715</v>
          </cell>
        </row>
        <row r="55">
          <cell r="AH55">
            <v>40715.076478301045</v>
          </cell>
        </row>
        <row r="56">
          <cell r="AH56">
            <v>40977.796203423692</v>
          </cell>
        </row>
        <row r="57">
          <cell r="AH57">
            <v>38540.176501241454</v>
          </cell>
        </row>
        <row r="58">
          <cell r="AH58">
            <v>39858.477881190418</v>
          </cell>
        </row>
        <row r="59">
          <cell r="AH59">
            <v>37787.907726149453</v>
          </cell>
        </row>
        <row r="60">
          <cell r="AH60">
            <v>40361.705342237001</v>
          </cell>
        </row>
        <row r="61">
          <cell r="AH61">
            <v>40768.832808126797</v>
          </cell>
        </row>
        <row r="62">
          <cell r="AH62">
            <v>40109.673710848991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37"/>
      <sheetName val="EContr 2037_M"/>
      <sheetName val="EContr 2037_H"/>
      <sheetName val="Demanda Total 2037_H"/>
      <sheetName val="Hoja1"/>
      <sheetName val="Demanda 2037_H"/>
      <sheetName val="Faltante 2037_H"/>
      <sheetName val="Faltante 2037_HReal"/>
      <sheetName val="Curva demanda 2037"/>
      <sheetName val="Curva faltante real 203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1">
          <cell r="AH51">
            <v>26583.68392381223</v>
          </cell>
        </row>
        <row r="52">
          <cell r="AH52">
            <v>29624.882826464589</v>
          </cell>
        </row>
        <row r="53">
          <cell r="AH53">
            <v>30164.345583593906</v>
          </cell>
        </row>
        <row r="54">
          <cell r="AH54">
            <v>29301.154652693673</v>
          </cell>
        </row>
        <row r="55">
          <cell r="AH55">
            <v>30460.719170849661</v>
          </cell>
        </row>
        <row r="56">
          <cell r="AH56">
            <v>28456.521095932883</v>
          </cell>
        </row>
        <row r="57">
          <cell r="AH57">
            <v>29089.310097095597</v>
          </cell>
        </row>
        <row r="58">
          <cell r="AH58">
            <v>30083.932509017905</v>
          </cell>
        </row>
        <row r="59">
          <cell r="AH59">
            <v>30669.590605757185</v>
          </cell>
        </row>
        <row r="60">
          <cell r="AH60">
            <v>31082.696042457155</v>
          </cell>
        </row>
        <row r="61">
          <cell r="AH61">
            <v>31033.627996467152</v>
          </cell>
        </row>
        <row r="62">
          <cell r="AH62">
            <v>30197.831259699036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38"/>
      <sheetName val="EContr 2038_M"/>
      <sheetName val="EContr 2038_H"/>
      <sheetName val="Demanda Total 2038_H"/>
      <sheetName val="Hoja1"/>
      <sheetName val="Demanda 2038_H"/>
      <sheetName val="Faltante 2038_H"/>
      <sheetName val="Faltante 2038_HReal"/>
      <sheetName val="Curva demanda 2038"/>
      <sheetName val="Curva faltante real 20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1">
          <cell r="AH51">
            <v>49847.222092228942</v>
          </cell>
        </row>
        <row r="52">
          <cell r="AH52">
            <v>49354.635740985053</v>
          </cell>
        </row>
        <row r="53">
          <cell r="AH53">
            <v>49897.219846825807</v>
          </cell>
        </row>
        <row r="54">
          <cell r="AH54">
            <v>49940.567633626386</v>
          </cell>
        </row>
        <row r="55">
          <cell r="AH55">
            <v>51898.323454357022</v>
          </cell>
        </row>
        <row r="56">
          <cell r="AH56">
            <v>49106.818352247195</v>
          </cell>
        </row>
        <row r="57">
          <cell r="AH57">
            <v>50694.513331485774</v>
          </cell>
        </row>
        <row r="58">
          <cell r="AH58">
            <v>51286.817113200399</v>
          </cell>
        </row>
        <row r="59">
          <cell r="AH59">
            <v>51155.964214817388</v>
          </cell>
        </row>
        <row r="60">
          <cell r="AH60">
            <v>52561.990495796817</v>
          </cell>
        </row>
        <row r="61">
          <cell r="AH61">
            <v>51908.870469591122</v>
          </cell>
        </row>
        <row r="62">
          <cell r="AH62">
            <v>52465.657452354739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39"/>
      <sheetName val="EContr 2039_M"/>
      <sheetName val="EContr 2039_H"/>
      <sheetName val="Demanda Total 2039_H"/>
      <sheetName val="Hoja1"/>
      <sheetName val="Demanda 2039_H"/>
      <sheetName val="Faltante 2039_H"/>
      <sheetName val="Faltante 2039_HReal"/>
      <sheetName val="Curva demanda 2039"/>
      <sheetName val="Curva faltante real 20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1">
          <cell r="AH51">
            <v>38622.084080379544</v>
          </cell>
        </row>
        <row r="52">
          <cell r="AH52">
            <v>38583.493186205225</v>
          </cell>
        </row>
        <row r="53">
          <cell r="AH53">
            <v>40446.083050316898</v>
          </cell>
        </row>
        <row r="54">
          <cell r="AH54">
            <v>38524.274079310489</v>
          </cell>
        </row>
        <row r="55">
          <cell r="AH55">
            <v>39471.20051462789</v>
          </cell>
        </row>
        <row r="56">
          <cell r="AH56">
            <v>37913.387557465532</v>
          </cell>
        </row>
        <row r="57">
          <cell r="AH57">
            <v>39099.83497445711</v>
          </cell>
        </row>
        <row r="58">
          <cell r="AH58">
            <v>39664.686461911049</v>
          </cell>
        </row>
        <row r="59">
          <cell r="AH59">
            <v>39440.729900832688</v>
          </cell>
        </row>
        <row r="60">
          <cell r="AH60">
            <v>40636.88103924576</v>
          </cell>
        </row>
        <row r="61">
          <cell r="AH61">
            <v>39482.344125222218</v>
          </cell>
        </row>
        <row r="62">
          <cell r="AH62">
            <v>39626.05664514911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1514114">
    <tabColor rgb="FF00B050"/>
    <pageSetUpPr fitToPage="1"/>
  </sheetPr>
  <dimension ref="A1:H47"/>
  <sheetViews>
    <sheetView showGridLines="0" zoomScale="70" zoomScaleNormal="70" zoomScaleSheetLayoutView="100" workbookViewId="0">
      <selection activeCell="B6" sqref="B6"/>
    </sheetView>
  </sheetViews>
  <sheetFormatPr baseColWidth="10" defaultColWidth="0" defaultRowHeight="13" x14ac:dyDescent="0.3"/>
  <cols>
    <col min="1" max="1" width="5.26953125" style="32" customWidth="1"/>
    <col min="2" max="2" width="31" style="32" customWidth="1"/>
    <col min="3" max="3" width="24.8164062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0" t="s">
        <v>98</v>
      </c>
      <c r="C2" s="180"/>
      <c r="D2" s="180"/>
      <c r="E2" s="180"/>
      <c r="F2" s="180"/>
      <c r="G2" s="180"/>
      <c r="H2" s="180"/>
    </row>
    <row r="3" spans="1:8" ht="16.5" customHeight="1" x14ac:dyDescent="0.3">
      <c r="B3" s="180"/>
      <c r="C3" s="180"/>
      <c r="D3" s="180"/>
      <c r="E3" s="180"/>
      <c r="F3" s="180"/>
      <c r="G3" s="180"/>
      <c r="H3" s="180"/>
    </row>
    <row r="4" spans="1:8" hidden="1" x14ac:dyDescent="0.3">
      <c r="B4" s="180"/>
      <c r="C4" s="180"/>
      <c r="D4" s="180"/>
      <c r="E4" s="180"/>
      <c r="F4" s="180"/>
      <c r="G4" s="180"/>
      <c r="H4" s="180"/>
    </row>
    <row r="5" spans="1:8" ht="16.5" x14ac:dyDescent="0.35">
      <c r="B5" s="45" t="s">
        <v>55</v>
      </c>
      <c r="C5" s="155"/>
      <c r="D5" s="46"/>
    </row>
    <row r="6" spans="1:8" ht="16.5" x14ac:dyDescent="0.35">
      <c r="B6" s="45" t="s">
        <v>56</v>
      </c>
      <c r="C6" s="47" t="s">
        <v>97</v>
      </c>
      <c r="D6" s="48"/>
    </row>
    <row r="7" spans="1:8" ht="16.5" x14ac:dyDescent="0.35">
      <c r="B7" s="45" t="s">
        <v>57</v>
      </c>
      <c r="C7" s="34"/>
      <c r="D7" s="49"/>
    </row>
    <row r="8" spans="1:8" ht="16.5" x14ac:dyDescent="0.35">
      <c r="B8" s="45" t="s">
        <v>59</v>
      </c>
      <c r="C8" s="34"/>
      <c r="D8" s="49"/>
    </row>
    <row r="9" spans="1:8" ht="16.5" x14ac:dyDescent="0.35">
      <c r="B9" s="45" t="s">
        <v>29</v>
      </c>
      <c r="C9" s="41" t="s">
        <v>30</v>
      </c>
      <c r="D9" s="49"/>
    </row>
    <row r="10" spans="1:8" ht="16.5" x14ac:dyDescent="0.35">
      <c r="B10" s="50" t="s">
        <v>67</v>
      </c>
      <c r="C10" s="47">
        <v>44197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B13" s="185" t="e">
        <f>CONCATENATE("AÑO ",#REF!)</f>
        <v>#REF!</v>
      </c>
      <c r="C13" s="187" t="s">
        <v>71</v>
      </c>
      <c r="D13" s="183" t="s">
        <v>64</v>
      </c>
      <c r="E13" s="187" t="s">
        <v>70</v>
      </c>
      <c r="F13" s="181" t="s">
        <v>65</v>
      </c>
    </row>
    <row r="14" spans="1:8" ht="51" customHeight="1" x14ac:dyDescent="0.3">
      <c r="A14" s="54"/>
      <c r="B14" s="186"/>
      <c r="C14" s="188"/>
      <c r="D14" s="184"/>
      <c r="E14" s="188"/>
      <c r="F14" s="182"/>
    </row>
    <row r="15" spans="1:8" ht="15" x14ac:dyDescent="0.3">
      <c r="A15" s="54"/>
      <c r="B15" s="55" t="s">
        <v>31</v>
      </c>
      <c r="C15" s="42">
        <v>0</v>
      </c>
      <c r="D15" s="56">
        <v>1</v>
      </c>
      <c r="E15" s="42">
        <v>131225.01034613952</v>
      </c>
      <c r="F15" s="40"/>
    </row>
    <row r="16" spans="1:8" ht="15" x14ac:dyDescent="0.3">
      <c r="A16" s="54"/>
      <c r="B16" s="55" t="s">
        <v>39</v>
      </c>
      <c r="C16" s="42">
        <v>0</v>
      </c>
      <c r="D16" s="56">
        <v>1</v>
      </c>
      <c r="E16" s="42">
        <v>215209.32467248003</v>
      </c>
      <c r="F16" s="40"/>
    </row>
    <row r="17" spans="1:8" ht="15" x14ac:dyDescent="0.3">
      <c r="A17" s="54"/>
      <c r="B17" s="55" t="s">
        <v>40</v>
      </c>
      <c r="C17" s="42">
        <v>0</v>
      </c>
      <c r="D17" s="56">
        <v>1</v>
      </c>
      <c r="E17" s="42">
        <v>210481.13392162236</v>
      </c>
      <c r="F17" s="40"/>
    </row>
    <row r="18" spans="1:8" ht="15" x14ac:dyDescent="0.3">
      <c r="A18" s="54"/>
      <c r="B18" s="55" t="s">
        <v>41</v>
      </c>
      <c r="C18" s="42">
        <v>0</v>
      </c>
      <c r="D18" s="56">
        <v>1</v>
      </c>
      <c r="E18" s="42">
        <v>169357.93070678459</v>
      </c>
      <c r="F18" s="40"/>
    </row>
    <row r="19" spans="1:8" ht="15" x14ac:dyDescent="0.3">
      <c r="A19" s="54"/>
      <c r="B19" s="55" t="s">
        <v>42</v>
      </c>
      <c r="C19" s="42">
        <v>0</v>
      </c>
      <c r="D19" s="56">
        <v>1</v>
      </c>
      <c r="E19" s="42">
        <v>72431.057055157959</v>
      </c>
      <c r="F19" s="40"/>
    </row>
    <row r="20" spans="1:8" ht="15" x14ac:dyDescent="0.3">
      <c r="A20" s="57"/>
      <c r="B20" s="55" t="s">
        <v>43</v>
      </c>
      <c r="C20" s="42">
        <v>0</v>
      </c>
      <c r="D20" s="56">
        <v>1</v>
      </c>
      <c r="E20" s="42">
        <v>44202.24513952023</v>
      </c>
      <c r="F20" s="40"/>
    </row>
    <row r="21" spans="1:8" ht="15" x14ac:dyDescent="0.3">
      <c r="A21" s="57"/>
      <c r="B21" s="55" t="s">
        <v>45</v>
      </c>
      <c r="C21" s="42">
        <v>0</v>
      </c>
      <c r="D21" s="56">
        <v>1</v>
      </c>
      <c r="E21" s="42">
        <v>43037.807803259457</v>
      </c>
      <c r="F21" s="40"/>
    </row>
    <row r="22" spans="1:8" ht="15" x14ac:dyDescent="0.3">
      <c r="A22" s="57"/>
      <c r="B22" s="55" t="s">
        <v>46</v>
      </c>
      <c r="C22" s="42">
        <v>0</v>
      </c>
      <c r="D22" s="56">
        <v>1</v>
      </c>
      <c r="E22" s="42">
        <v>32365.274423918032</v>
      </c>
      <c r="F22" s="40"/>
    </row>
    <row r="23" spans="1:8" ht="15" x14ac:dyDescent="0.3">
      <c r="A23" s="57"/>
      <c r="B23" s="55" t="s">
        <v>47</v>
      </c>
      <c r="C23" s="42">
        <v>0</v>
      </c>
      <c r="D23" s="56">
        <v>1</v>
      </c>
      <c r="E23" s="42">
        <v>43819.321670858648</v>
      </c>
      <c r="F23" s="40"/>
    </row>
    <row r="24" spans="1:8" ht="15" x14ac:dyDescent="0.3">
      <c r="A24" s="57"/>
      <c r="B24" s="55" t="s">
        <v>48</v>
      </c>
      <c r="C24" s="42">
        <v>0</v>
      </c>
      <c r="D24" s="56">
        <v>1</v>
      </c>
      <c r="E24" s="42">
        <v>60140.4424447657</v>
      </c>
      <c r="F24" s="40"/>
    </row>
    <row r="25" spans="1:8" ht="15" x14ac:dyDescent="0.3">
      <c r="A25" s="57"/>
      <c r="B25" s="55" t="s">
        <v>49</v>
      </c>
      <c r="C25" s="42">
        <v>0</v>
      </c>
      <c r="D25" s="56">
        <v>1</v>
      </c>
      <c r="E25" s="42">
        <v>98373.273569908284</v>
      </c>
      <c r="F25" s="40"/>
    </row>
    <row r="26" spans="1:8" ht="15" x14ac:dyDescent="0.3">
      <c r="A26" s="57"/>
      <c r="B26" s="55" t="s">
        <v>50</v>
      </c>
      <c r="C26" s="42">
        <v>0</v>
      </c>
      <c r="D26" s="56">
        <v>1</v>
      </c>
      <c r="E26" s="42">
        <v>165247.48203956545</v>
      </c>
      <c r="F26" s="40"/>
    </row>
    <row r="27" spans="1:8" ht="14" x14ac:dyDescent="0.3">
      <c r="B27" s="58" t="s">
        <v>34</v>
      </c>
      <c r="C27" s="59">
        <f>SUM(C15:C26)</f>
        <v>0</v>
      </c>
      <c r="D27" s="60"/>
      <c r="E27" s="61">
        <f>SUM(E15:E26)</f>
        <v>1285890.3037939803</v>
      </c>
      <c r="F27" s="62"/>
    </row>
    <row r="28" spans="1:8" ht="14" x14ac:dyDescent="0.3">
      <c r="B28" s="63"/>
      <c r="C28" s="64"/>
      <c r="D28" s="65"/>
      <c r="E28" s="64"/>
      <c r="F28" s="66"/>
    </row>
    <row r="29" spans="1:8" ht="14" x14ac:dyDescent="0.3">
      <c r="B29" s="68"/>
      <c r="C29" s="69"/>
      <c r="D29" s="70"/>
      <c r="E29" s="71"/>
      <c r="F29" s="71"/>
      <c r="G29" s="72"/>
    </row>
    <row r="30" spans="1:8" x14ac:dyDescent="0.3">
      <c r="B30" s="73" t="s">
        <v>0</v>
      </c>
      <c r="C30" s="74"/>
      <c r="D30" s="75"/>
      <c r="E30" s="74"/>
      <c r="F30" s="74"/>
      <c r="G30" s="74"/>
      <c r="H30" s="74"/>
    </row>
    <row r="31" spans="1:8" x14ac:dyDescent="0.3">
      <c r="B31" s="74" t="s">
        <v>62</v>
      </c>
      <c r="C31" s="74"/>
      <c r="D31" s="75"/>
      <c r="E31" s="74"/>
      <c r="F31" s="74"/>
      <c r="G31" s="74"/>
      <c r="H31" s="74"/>
    </row>
    <row r="32" spans="1:8" ht="12.75" customHeight="1" x14ac:dyDescent="0.3">
      <c r="B32" s="74" t="s">
        <v>72</v>
      </c>
      <c r="C32" s="74"/>
      <c r="D32" s="75"/>
      <c r="E32" s="74"/>
      <c r="F32" s="74"/>
      <c r="G32" s="74"/>
      <c r="H32" s="74"/>
    </row>
    <row r="33" spans="2:8" x14ac:dyDescent="0.3">
      <c r="B33" s="74" t="s">
        <v>66</v>
      </c>
      <c r="C33" s="74"/>
      <c r="D33" s="75"/>
      <c r="E33" s="74"/>
      <c r="F33" s="74"/>
      <c r="G33" s="74"/>
      <c r="H33" s="74"/>
    </row>
    <row r="34" spans="2:8" x14ac:dyDescent="0.3">
      <c r="B34" s="32" t="s">
        <v>63</v>
      </c>
    </row>
    <row r="35" spans="2:8" s="33" customFormat="1" ht="13.5" customHeight="1" x14ac:dyDescent="0.3">
      <c r="B35" s="166" t="s">
        <v>74</v>
      </c>
      <c r="D35" s="35"/>
    </row>
    <row r="36" spans="2:8" s="33" customFormat="1" ht="13.5" customHeight="1" x14ac:dyDescent="0.3">
      <c r="B36" s="166" t="s">
        <v>73</v>
      </c>
      <c r="D36" s="35"/>
    </row>
    <row r="37" spans="2:8" s="33" customFormat="1" ht="13.5" customHeight="1" x14ac:dyDescent="0.3">
      <c r="B37" s="167" t="s">
        <v>77</v>
      </c>
      <c r="D37" s="35"/>
    </row>
    <row r="38" spans="2:8" s="33" customFormat="1" ht="13.5" customHeight="1" x14ac:dyDescent="0.3">
      <c r="B38" s="33" t="s">
        <v>75</v>
      </c>
      <c r="D38" s="35"/>
    </row>
    <row r="39" spans="2:8" s="33" customFormat="1" ht="13.5" customHeight="1" x14ac:dyDescent="0.3">
      <c r="B39" s="32" t="s">
        <v>76</v>
      </c>
      <c r="D39" s="35"/>
    </row>
    <row r="40" spans="2:8" s="33" customFormat="1" ht="13.5" customHeight="1" x14ac:dyDescent="0.3">
      <c r="D40" s="35"/>
    </row>
    <row r="41" spans="2:8" s="33" customFormat="1" ht="3.75" customHeight="1" x14ac:dyDescent="0.3">
      <c r="D41" s="35"/>
    </row>
    <row r="42" spans="2:8" s="33" customFormat="1" ht="3.75" customHeight="1" x14ac:dyDescent="0.3">
      <c r="D42" s="35"/>
    </row>
    <row r="43" spans="2:8" s="33" customFormat="1" ht="3.75" customHeight="1" x14ac:dyDescent="0.3">
      <c r="D43" s="35"/>
    </row>
    <row r="44" spans="2:8" ht="11.25" customHeight="1" x14ac:dyDescent="0.3"/>
    <row r="45" spans="2:8" ht="11.25" customHeight="1" x14ac:dyDescent="0.3"/>
    <row r="46" spans="2:8" ht="7.5" customHeight="1" x14ac:dyDescent="0.3"/>
    <row r="47" spans="2:8" ht="17.25" customHeight="1" x14ac:dyDescent="0.4">
      <c r="B47" s="76" t="s">
        <v>68</v>
      </c>
      <c r="C47" s="77"/>
      <c r="F47" s="78"/>
    </row>
  </sheetData>
  <sheetProtection selectLockedCells="1"/>
  <mergeCells count="6">
    <mergeCell ref="B2:H4"/>
    <mergeCell ref="F13:F14"/>
    <mergeCell ref="D13:D14"/>
    <mergeCell ref="B13:B14"/>
    <mergeCell ref="C13:C14"/>
    <mergeCell ref="E13:E14"/>
  </mergeCells>
  <phoneticPr fontId="3" type="noConversion"/>
  <printOptions horizontalCentered="1" verticalCentered="1"/>
  <pageMargins left="0.75" right="0.27559055118110237" top="1" bottom="1" header="0" footer="0"/>
  <pageSetup scale="70" orientation="portrait" cellComments="asDisplayed" r:id="rId1"/>
  <headerFooter alignWithMargins="0">
    <oddHeader>&amp;R&amp;11 1 de 1&amp;C&amp;"Arial"&amp;8&amp;K000000INTERNAL&amp;1#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D2842-A52D-43D4-A9CD-6EE805C23B30}">
  <sheetPr>
    <tabColor rgb="FF00B050"/>
    <pageSetUpPr fitToPage="1"/>
  </sheetPr>
  <dimension ref="A1:H42"/>
  <sheetViews>
    <sheetView showGridLines="0" topLeftCell="A5" zoomScale="70" zoomScaleNormal="70" zoomScaleSheetLayoutView="100" workbookViewId="0">
      <selection sqref="A1:H43"/>
    </sheetView>
  </sheetViews>
  <sheetFormatPr baseColWidth="10" defaultColWidth="0" defaultRowHeight="13" x14ac:dyDescent="0.3"/>
  <cols>
    <col min="1" max="1" width="5.26953125" style="32" customWidth="1"/>
    <col min="2" max="2" width="28.54296875" style="32" customWidth="1"/>
    <col min="3" max="3" width="24.8164062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0" t="s">
        <v>120</v>
      </c>
      <c r="C2" s="180"/>
      <c r="D2" s="180"/>
      <c r="E2" s="180"/>
      <c r="F2" s="180"/>
      <c r="G2" s="180"/>
      <c r="H2" s="180"/>
    </row>
    <row r="3" spans="1:8" ht="16.5" customHeight="1" x14ac:dyDescent="0.3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3">
      <c r="B4" s="180"/>
      <c r="C4" s="180"/>
      <c r="D4" s="180"/>
      <c r="E4" s="180"/>
      <c r="F4" s="180"/>
      <c r="G4" s="180"/>
      <c r="H4" s="180"/>
    </row>
    <row r="5" spans="1:8" ht="16.5" x14ac:dyDescent="0.35">
      <c r="B5" s="45" t="s">
        <v>55</v>
      </c>
      <c r="C5" s="155"/>
      <c r="D5" s="47"/>
      <c r="E5" s="47"/>
      <c r="F5" s="47"/>
    </row>
    <row r="6" spans="1:8" ht="16.5" x14ac:dyDescent="0.35">
      <c r="B6" s="45" t="s">
        <v>56</v>
      </c>
      <c r="C6" s="47" t="s">
        <v>133</v>
      </c>
      <c r="D6" s="48"/>
    </row>
    <row r="7" spans="1:8" ht="16.5" x14ac:dyDescent="0.35">
      <c r="B7" s="45" t="s">
        <v>57</v>
      </c>
      <c r="C7" s="34"/>
      <c r="D7" s="47"/>
      <c r="E7" s="47"/>
      <c r="F7" s="47"/>
    </row>
    <row r="8" spans="1:8" ht="16.5" x14ac:dyDescent="0.35">
      <c r="B8" s="45" t="s">
        <v>59</v>
      </c>
      <c r="C8" s="165"/>
      <c r="D8" s="47"/>
      <c r="E8" s="47"/>
      <c r="F8" s="47"/>
    </row>
    <row r="9" spans="1:8" ht="16.5" x14ac:dyDescent="0.35">
      <c r="B9" s="45" t="s">
        <v>29</v>
      </c>
      <c r="C9" s="41" t="s">
        <v>91</v>
      </c>
      <c r="D9" s="49"/>
    </row>
    <row r="10" spans="1:8" ht="16.5" x14ac:dyDescent="0.35">
      <c r="B10" s="50" t="s">
        <v>67</v>
      </c>
      <c r="C10" s="47" t="s">
        <v>121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B13" s="185" t="s">
        <v>85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1" customHeight="1" x14ac:dyDescent="0.3">
      <c r="A14" s="54"/>
      <c r="B14" s="186"/>
      <c r="C14" s="188"/>
      <c r="D14" s="184"/>
      <c r="E14" s="188"/>
      <c r="F14" s="182"/>
    </row>
    <row r="15" spans="1:8" ht="15" x14ac:dyDescent="0.3">
      <c r="A15" s="54"/>
      <c r="B15" s="55" t="s">
        <v>31</v>
      </c>
      <c r="C15" s="42">
        <v>52182085.163257524</v>
      </c>
      <c r="D15" s="56">
        <v>1</v>
      </c>
      <c r="E15" s="168">
        <v>52182085.163257524</v>
      </c>
      <c r="F15" s="40"/>
    </row>
    <row r="16" spans="1:8" ht="15" x14ac:dyDescent="0.3">
      <c r="A16" s="54"/>
      <c r="B16" s="55" t="s">
        <v>39</v>
      </c>
      <c r="C16" s="42">
        <v>44641754.502464525</v>
      </c>
      <c r="D16" s="56">
        <v>1</v>
      </c>
      <c r="E16" s="168">
        <v>44641754.502464525</v>
      </c>
      <c r="F16" s="40"/>
    </row>
    <row r="17" spans="1:7" ht="15" x14ac:dyDescent="0.3">
      <c r="A17" s="54"/>
      <c r="B17" s="55" t="s">
        <v>40</v>
      </c>
      <c r="C17" s="42">
        <v>47474714.466022387</v>
      </c>
      <c r="D17" s="56">
        <v>1</v>
      </c>
      <c r="E17" s="168">
        <v>47474714.466022387</v>
      </c>
      <c r="F17" s="40"/>
    </row>
    <row r="18" spans="1:7" ht="15" x14ac:dyDescent="0.3">
      <c r="A18" s="54"/>
      <c r="B18" s="55" t="s">
        <v>41</v>
      </c>
      <c r="C18" s="42">
        <v>46256961.288574681</v>
      </c>
      <c r="D18" s="56">
        <v>1</v>
      </c>
      <c r="E18" s="168">
        <v>46256961.288574681</v>
      </c>
      <c r="F18" s="40"/>
    </row>
    <row r="19" spans="1:7" ht="15" x14ac:dyDescent="0.3">
      <c r="A19" s="54"/>
      <c r="B19" s="55" t="s">
        <v>42</v>
      </c>
      <c r="C19" s="42">
        <v>55933420.322356053</v>
      </c>
      <c r="D19" s="56">
        <v>1</v>
      </c>
      <c r="E19" s="168">
        <v>55933420.322356053</v>
      </c>
      <c r="F19" s="40"/>
    </row>
    <row r="20" spans="1:7" ht="15" x14ac:dyDescent="0.3">
      <c r="A20" s="57"/>
      <c r="B20" s="55" t="s">
        <v>43</v>
      </c>
      <c r="C20" s="42">
        <v>45308659.462385558</v>
      </c>
      <c r="D20" s="56">
        <v>1</v>
      </c>
      <c r="E20" s="168">
        <v>45308659.462385558</v>
      </c>
      <c r="F20" s="40"/>
    </row>
    <row r="21" spans="1:7" ht="15" x14ac:dyDescent="0.3">
      <c r="A21" s="57"/>
      <c r="B21" s="55" t="s">
        <v>45</v>
      </c>
      <c r="C21" s="42">
        <v>48119688.267813265</v>
      </c>
      <c r="D21" s="56">
        <v>1</v>
      </c>
      <c r="E21" s="168">
        <v>48119688.267813265</v>
      </c>
      <c r="F21" s="40"/>
    </row>
    <row r="22" spans="1:7" ht="15" x14ac:dyDescent="0.3">
      <c r="A22" s="57"/>
      <c r="B22" s="55" t="s">
        <v>46</v>
      </c>
      <c r="C22" s="42">
        <v>53237320.069163308</v>
      </c>
      <c r="D22" s="56">
        <v>1</v>
      </c>
      <c r="E22" s="168">
        <v>53237320.069163308</v>
      </c>
      <c r="F22" s="40"/>
    </row>
    <row r="23" spans="1:7" ht="15" x14ac:dyDescent="0.3">
      <c r="A23" s="57"/>
      <c r="B23" s="55" t="s">
        <v>47</v>
      </c>
      <c r="C23" s="42">
        <v>45098774.195848987</v>
      </c>
      <c r="D23" s="56">
        <v>1</v>
      </c>
      <c r="E23" s="168">
        <v>45098774.195848987</v>
      </c>
      <c r="F23" s="40"/>
    </row>
    <row r="24" spans="1:7" ht="15" x14ac:dyDescent="0.3">
      <c r="A24" s="57"/>
      <c r="B24" s="55" t="s">
        <v>48</v>
      </c>
      <c r="C24" s="42">
        <v>51062465.697598428</v>
      </c>
      <c r="D24" s="56">
        <v>1</v>
      </c>
      <c r="E24" s="168">
        <v>51062465.697598428</v>
      </c>
      <c r="F24" s="40"/>
    </row>
    <row r="25" spans="1:7" ht="15" x14ac:dyDescent="0.3">
      <c r="A25" s="57"/>
      <c r="B25" s="55" t="s">
        <v>49</v>
      </c>
      <c r="C25" s="42">
        <v>45689835.282331079</v>
      </c>
      <c r="D25" s="56">
        <v>1</v>
      </c>
      <c r="E25" s="168">
        <v>45689835.282331079</v>
      </c>
      <c r="F25" s="40"/>
    </row>
    <row r="26" spans="1:7" ht="15" x14ac:dyDescent="0.3">
      <c r="A26" s="57"/>
      <c r="B26" s="55" t="s">
        <v>50</v>
      </c>
      <c r="C26" s="42">
        <v>52550488.62004485</v>
      </c>
      <c r="D26" s="56">
        <v>1</v>
      </c>
      <c r="E26" s="168">
        <v>52550488.62004485</v>
      </c>
      <c r="F26" s="40"/>
    </row>
    <row r="27" spans="1:7" ht="14" x14ac:dyDescent="0.3">
      <c r="B27" s="58" t="s">
        <v>34</v>
      </c>
      <c r="C27" s="59">
        <v>587556167.3378607</v>
      </c>
      <c r="D27" s="60"/>
      <c r="E27" s="170">
        <v>587556167.3378607</v>
      </c>
      <c r="F27" s="62"/>
    </row>
    <row r="28" spans="1:7" ht="14" x14ac:dyDescent="0.3">
      <c r="B28" s="68"/>
      <c r="C28" s="69"/>
      <c r="D28" s="70"/>
      <c r="E28" s="71"/>
      <c r="F28" s="71"/>
      <c r="G28" s="72"/>
    </row>
    <row r="29" spans="1:7" x14ac:dyDescent="0.3">
      <c r="B29" s="73" t="s">
        <v>0</v>
      </c>
      <c r="C29" s="74"/>
      <c r="D29" s="75"/>
      <c r="E29" s="74"/>
      <c r="F29" s="74"/>
    </row>
    <row r="30" spans="1:7" x14ac:dyDescent="0.3">
      <c r="B30" s="74" t="s">
        <v>62</v>
      </c>
      <c r="C30" s="74"/>
      <c r="D30" s="75"/>
      <c r="E30" s="74"/>
      <c r="F30" s="74"/>
    </row>
    <row r="31" spans="1:7" x14ac:dyDescent="0.3">
      <c r="B31" s="74" t="s">
        <v>119</v>
      </c>
      <c r="C31" s="74"/>
      <c r="D31" s="75"/>
      <c r="E31" s="74"/>
      <c r="F31" s="74"/>
    </row>
    <row r="32" spans="1:7" x14ac:dyDescent="0.3">
      <c r="B32" s="74" t="s">
        <v>66</v>
      </c>
      <c r="C32" s="74"/>
      <c r="D32" s="75"/>
      <c r="E32" s="74"/>
      <c r="F32" s="74"/>
    </row>
    <row r="33" spans="2:6" x14ac:dyDescent="0.3">
      <c r="B33" s="32" t="s">
        <v>96</v>
      </c>
    </row>
    <row r="34" spans="2:6" x14ac:dyDescent="0.3">
      <c r="B34" s="32" t="s">
        <v>74</v>
      </c>
      <c r="C34" s="33"/>
      <c r="D34" s="35"/>
      <c r="E34" s="33"/>
      <c r="F34" s="33"/>
    </row>
    <row r="35" spans="2:6" ht="10.5" customHeight="1" x14ac:dyDescent="0.3">
      <c r="B35" s="190" t="s">
        <v>105</v>
      </c>
      <c r="C35" s="190"/>
      <c r="D35" s="190"/>
      <c r="E35" s="190"/>
      <c r="F35" s="190"/>
    </row>
    <row r="36" spans="2:6" ht="10.5" customHeight="1" x14ac:dyDescent="0.3">
      <c r="B36" s="190"/>
      <c r="C36" s="190"/>
      <c r="D36" s="190"/>
      <c r="E36" s="190"/>
      <c r="F36" s="190"/>
    </row>
    <row r="37" spans="2:6" ht="10.5" customHeight="1" x14ac:dyDescent="0.3">
      <c r="B37" s="190"/>
      <c r="C37" s="190"/>
      <c r="D37" s="190"/>
      <c r="E37" s="190"/>
      <c r="F37" s="190"/>
    </row>
    <row r="38" spans="2:6" x14ac:dyDescent="0.3">
      <c r="B38" s="33" t="s">
        <v>112</v>
      </c>
      <c r="C38" s="33"/>
      <c r="D38" s="35"/>
      <c r="E38" s="33"/>
      <c r="F38" s="33"/>
    </row>
    <row r="39" spans="2:6" x14ac:dyDescent="0.3">
      <c r="B39" s="32" t="s">
        <v>113</v>
      </c>
      <c r="C39" s="33"/>
      <c r="D39" s="35"/>
      <c r="E39" s="33"/>
      <c r="F39" s="33"/>
    </row>
    <row r="42" spans="2:6" ht="19" x14ac:dyDescent="0.4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57E11-012F-4613-92BE-1251759F6A94}">
  <sheetPr>
    <tabColor rgb="FF00B050"/>
    <pageSetUpPr fitToPage="1"/>
  </sheetPr>
  <dimension ref="A1:H42"/>
  <sheetViews>
    <sheetView showGridLines="0" topLeftCell="A12" zoomScale="85" zoomScaleNormal="85" zoomScaleSheetLayoutView="100" workbookViewId="0">
      <selection sqref="A1:H43"/>
    </sheetView>
  </sheetViews>
  <sheetFormatPr baseColWidth="10" defaultColWidth="0" defaultRowHeight="13" x14ac:dyDescent="0.3"/>
  <cols>
    <col min="1" max="1" width="5.26953125" style="32" customWidth="1"/>
    <col min="2" max="2" width="28.54296875" style="32" customWidth="1"/>
    <col min="3" max="3" width="24.8164062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0" t="s">
        <v>120</v>
      </c>
      <c r="C2" s="180"/>
      <c r="D2" s="180"/>
      <c r="E2" s="180"/>
      <c r="F2" s="180"/>
      <c r="G2" s="180"/>
      <c r="H2" s="180"/>
    </row>
    <row r="3" spans="1:8" ht="16.5" customHeight="1" x14ac:dyDescent="0.3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3">
      <c r="B4" s="180"/>
      <c r="C4" s="180"/>
      <c r="D4" s="180"/>
      <c r="E4" s="180"/>
      <c r="F4" s="180"/>
      <c r="G4" s="180"/>
      <c r="H4" s="180"/>
    </row>
    <row r="5" spans="1:8" ht="16.5" x14ac:dyDescent="0.35">
      <c r="B5" s="45" t="s">
        <v>55</v>
      </c>
      <c r="C5" s="155"/>
      <c r="D5" s="47"/>
      <c r="E5" s="47"/>
      <c r="F5" s="47"/>
    </row>
    <row r="6" spans="1:8" ht="16.5" x14ac:dyDescent="0.35">
      <c r="B6" s="45" t="s">
        <v>56</v>
      </c>
      <c r="C6" s="47" t="s">
        <v>133</v>
      </c>
      <c r="D6" s="48"/>
    </row>
    <row r="7" spans="1:8" ht="16.5" x14ac:dyDescent="0.35">
      <c r="B7" s="45" t="s">
        <v>57</v>
      </c>
      <c r="C7" s="34"/>
      <c r="D7" s="47"/>
      <c r="E7" s="47"/>
      <c r="F7" s="47"/>
    </row>
    <row r="8" spans="1:8" ht="16.5" x14ac:dyDescent="0.35">
      <c r="B8" s="45" t="s">
        <v>59</v>
      </c>
      <c r="C8" s="165"/>
      <c r="D8" s="47"/>
      <c r="E8" s="47"/>
      <c r="F8" s="47"/>
    </row>
    <row r="9" spans="1:8" ht="16.5" x14ac:dyDescent="0.35">
      <c r="B9" s="45" t="s">
        <v>29</v>
      </c>
      <c r="C9" s="41" t="s">
        <v>91</v>
      </c>
      <c r="D9" s="49"/>
    </row>
    <row r="10" spans="1:8" ht="16.5" x14ac:dyDescent="0.35">
      <c r="B10" s="50" t="s">
        <v>67</v>
      </c>
      <c r="C10" s="47" t="s">
        <v>121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B13" s="185" t="s">
        <v>86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1" customHeight="1" x14ac:dyDescent="0.3">
      <c r="A14" s="54"/>
      <c r="B14" s="186"/>
      <c r="C14" s="188"/>
      <c r="D14" s="184"/>
      <c r="E14" s="188"/>
      <c r="F14" s="182"/>
    </row>
    <row r="15" spans="1:8" ht="15" x14ac:dyDescent="0.3">
      <c r="A15" s="54"/>
      <c r="B15" s="55" t="s">
        <v>31</v>
      </c>
      <c r="C15" s="42">
        <v>50817762.055320293</v>
      </c>
      <c r="D15" s="56">
        <v>1</v>
      </c>
      <c r="E15" s="168">
        <v>50817762.055320293</v>
      </c>
      <c r="F15" s="40"/>
    </row>
    <row r="16" spans="1:8" ht="15" x14ac:dyDescent="0.3">
      <c r="A16" s="54"/>
      <c r="B16" s="55" t="s">
        <v>39</v>
      </c>
      <c r="C16" s="42">
        <v>43375351.332958676</v>
      </c>
      <c r="D16" s="56">
        <v>1</v>
      </c>
      <c r="E16" s="168">
        <v>43375351.332958676</v>
      </c>
      <c r="F16" s="40"/>
    </row>
    <row r="17" spans="1:7" ht="15" x14ac:dyDescent="0.3">
      <c r="A17" s="54"/>
      <c r="B17" s="55" t="s">
        <v>40</v>
      </c>
      <c r="C17" s="42">
        <v>46890331.077133447</v>
      </c>
      <c r="D17" s="56">
        <v>1</v>
      </c>
      <c r="E17" s="168">
        <v>46890331.077133447</v>
      </c>
      <c r="F17" s="40"/>
    </row>
    <row r="18" spans="1:7" ht="15" x14ac:dyDescent="0.3">
      <c r="A18" s="54"/>
      <c r="B18" s="55" t="s">
        <v>41</v>
      </c>
      <c r="C18" s="42">
        <v>43137199.766847797</v>
      </c>
      <c r="D18" s="56">
        <v>1</v>
      </c>
      <c r="E18" s="168">
        <v>43137199.766847797</v>
      </c>
      <c r="F18" s="40"/>
    </row>
    <row r="19" spans="1:7" ht="15" x14ac:dyDescent="0.3">
      <c r="A19" s="54"/>
      <c r="B19" s="55" t="s">
        <v>42</v>
      </c>
      <c r="C19" s="42">
        <v>45587372.993837647</v>
      </c>
      <c r="D19" s="56">
        <v>1</v>
      </c>
      <c r="E19" s="168">
        <v>45587372.993837647</v>
      </c>
      <c r="F19" s="40"/>
    </row>
    <row r="20" spans="1:7" ht="15" x14ac:dyDescent="0.3">
      <c r="A20" s="57"/>
      <c r="B20" s="55" t="s">
        <v>43</v>
      </c>
      <c r="C20" s="42">
        <v>44878138.730196141</v>
      </c>
      <c r="D20" s="56">
        <v>1</v>
      </c>
      <c r="E20" s="168">
        <v>44878138.730196141</v>
      </c>
      <c r="F20" s="40"/>
    </row>
    <row r="21" spans="1:7" ht="15" x14ac:dyDescent="0.3">
      <c r="A21" s="57"/>
      <c r="B21" s="55" t="s">
        <v>45</v>
      </c>
      <c r="C21" s="42">
        <v>45721604.406916007</v>
      </c>
      <c r="D21" s="56">
        <v>1</v>
      </c>
      <c r="E21" s="168">
        <v>45721604.406916007</v>
      </c>
      <c r="F21" s="40"/>
    </row>
    <row r="22" spans="1:7" ht="15" x14ac:dyDescent="0.3">
      <c r="A22" s="57"/>
      <c r="B22" s="55" t="s">
        <v>46</v>
      </c>
      <c r="C22" s="42">
        <v>45781646.407461017</v>
      </c>
      <c r="D22" s="56">
        <v>1</v>
      </c>
      <c r="E22" s="168">
        <v>45781646.407461017</v>
      </c>
      <c r="F22" s="40"/>
    </row>
    <row r="23" spans="1:7" ht="15" x14ac:dyDescent="0.3">
      <c r="A23" s="57"/>
      <c r="B23" s="55" t="s">
        <v>47</v>
      </c>
      <c r="C23" s="42">
        <v>44136406.001466051</v>
      </c>
      <c r="D23" s="56">
        <v>1</v>
      </c>
      <c r="E23" s="168">
        <v>44136406.001466051</v>
      </c>
      <c r="F23" s="40"/>
    </row>
    <row r="24" spans="1:7" ht="15" x14ac:dyDescent="0.3">
      <c r="A24" s="57"/>
      <c r="B24" s="55" t="s">
        <v>48</v>
      </c>
      <c r="C24" s="42">
        <v>46269282.03093347</v>
      </c>
      <c r="D24" s="56">
        <v>1</v>
      </c>
      <c r="E24" s="168">
        <v>46269282.03093347</v>
      </c>
      <c r="F24" s="40"/>
    </row>
    <row r="25" spans="1:7" ht="15" x14ac:dyDescent="0.3">
      <c r="A25" s="57"/>
      <c r="B25" s="55" t="s">
        <v>49</v>
      </c>
      <c r="C25" s="42">
        <v>44537560.181846932</v>
      </c>
      <c r="D25" s="56">
        <v>1</v>
      </c>
      <c r="E25" s="168">
        <v>44537560.181846932</v>
      </c>
      <c r="F25" s="40"/>
    </row>
    <row r="26" spans="1:7" ht="15" x14ac:dyDescent="0.3">
      <c r="A26" s="57"/>
      <c r="B26" s="55" t="s">
        <v>50</v>
      </c>
      <c r="C26" s="42">
        <v>48994619.058475599</v>
      </c>
      <c r="D26" s="56">
        <v>1</v>
      </c>
      <c r="E26" s="168">
        <v>48994619.058475599</v>
      </c>
      <c r="F26" s="40"/>
    </row>
    <row r="27" spans="1:7" ht="14" x14ac:dyDescent="0.3">
      <c r="B27" s="58" t="s">
        <v>34</v>
      </c>
      <c r="C27" s="59">
        <v>550127274.04339302</v>
      </c>
      <c r="D27" s="60"/>
      <c r="E27" s="170">
        <v>550127274.04339302</v>
      </c>
      <c r="F27" s="62"/>
    </row>
    <row r="28" spans="1:7" ht="14" x14ac:dyDescent="0.3">
      <c r="B28" s="68"/>
      <c r="C28" s="69"/>
      <c r="D28" s="70"/>
      <c r="E28" s="71"/>
      <c r="F28" s="71"/>
      <c r="G28" s="72"/>
    </row>
    <row r="29" spans="1:7" x14ac:dyDescent="0.3">
      <c r="B29" s="73" t="s">
        <v>0</v>
      </c>
      <c r="C29" s="74"/>
      <c r="D29" s="75"/>
      <c r="E29" s="74"/>
      <c r="F29" s="74"/>
    </row>
    <row r="30" spans="1:7" x14ac:dyDescent="0.3">
      <c r="B30" s="74" t="s">
        <v>62</v>
      </c>
      <c r="C30" s="74"/>
      <c r="D30" s="75"/>
      <c r="E30" s="74"/>
      <c r="F30" s="74"/>
    </row>
    <row r="31" spans="1:7" x14ac:dyDescent="0.3">
      <c r="B31" s="74" t="s">
        <v>119</v>
      </c>
      <c r="C31" s="74"/>
      <c r="D31" s="75"/>
      <c r="E31" s="74"/>
      <c r="F31" s="74"/>
    </row>
    <row r="32" spans="1:7" x14ac:dyDescent="0.3">
      <c r="B32" s="74" t="s">
        <v>66</v>
      </c>
      <c r="C32" s="74"/>
      <c r="D32" s="75"/>
      <c r="E32" s="74"/>
      <c r="F32" s="74"/>
    </row>
    <row r="33" spans="2:6" x14ac:dyDescent="0.3">
      <c r="B33" s="32" t="s">
        <v>96</v>
      </c>
    </row>
    <row r="34" spans="2:6" x14ac:dyDescent="0.3">
      <c r="B34" s="32" t="s">
        <v>74</v>
      </c>
      <c r="C34" s="33"/>
      <c r="D34" s="35"/>
      <c r="E34" s="33"/>
      <c r="F34" s="33"/>
    </row>
    <row r="35" spans="2:6" ht="10.5" customHeight="1" x14ac:dyDescent="0.3">
      <c r="B35" s="190" t="s">
        <v>105</v>
      </c>
      <c r="C35" s="190"/>
      <c r="D35" s="190"/>
      <c r="E35" s="190"/>
      <c r="F35" s="190"/>
    </row>
    <row r="36" spans="2:6" ht="10.5" customHeight="1" x14ac:dyDescent="0.3">
      <c r="B36" s="190"/>
      <c r="C36" s="190"/>
      <c r="D36" s="190"/>
      <c r="E36" s="190"/>
      <c r="F36" s="190"/>
    </row>
    <row r="37" spans="2:6" ht="10.5" customHeight="1" x14ac:dyDescent="0.3">
      <c r="B37" s="190"/>
      <c r="C37" s="190"/>
      <c r="D37" s="190"/>
      <c r="E37" s="190"/>
      <c r="F37" s="190"/>
    </row>
    <row r="38" spans="2:6" x14ac:dyDescent="0.3">
      <c r="B38" s="33" t="s">
        <v>112</v>
      </c>
      <c r="C38" s="33"/>
      <c r="D38" s="35"/>
      <c r="E38" s="33"/>
      <c r="F38" s="33"/>
    </row>
    <row r="39" spans="2:6" x14ac:dyDescent="0.3">
      <c r="B39" s="32" t="s">
        <v>113</v>
      </c>
      <c r="C39" s="33"/>
      <c r="D39" s="35"/>
      <c r="E39" s="33"/>
      <c r="F39" s="33"/>
    </row>
    <row r="42" spans="2:6" ht="19" x14ac:dyDescent="0.4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9660B-E1A3-42C3-A6A5-A86173982CB8}">
  <sheetPr>
    <tabColor rgb="FF00B050"/>
    <pageSetUpPr fitToPage="1"/>
  </sheetPr>
  <dimension ref="A1:H42"/>
  <sheetViews>
    <sheetView showGridLines="0" topLeftCell="A11" zoomScale="70" zoomScaleNormal="70" zoomScaleSheetLayoutView="100" workbookViewId="0">
      <selection sqref="A1:H43"/>
    </sheetView>
  </sheetViews>
  <sheetFormatPr baseColWidth="10" defaultColWidth="0" defaultRowHeight="13" x14ac:dyDescent="0.3"/>
  <cols>
    <col min="1" max="1" width="5.26953125" style="32" customWidth="1"/>
    <col min="2" max="2" width="28.54296875" style="32" customWidth="1"/>
    <col min="3" max="3" width="24.8164062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0" t="s">
        <v>120</v>
      </c>
      <c r="C2" s="180"/>
      <c r="D2" s="180"/>
      <c r="E2" s="180"/>
      <c r="F2" s="180"/>
      <c r="G2" s="180"/>
      <c r="H2" s="180"/>
    </row>
    <row r="3" spans="1:8" ht="16.5" customHeight="1" x14ac:dyDescent="0.3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3">
      <c r="B4" s="180"/>
      <c r="C4" s="180"/>
      <c r="D4" s="180"/>
      <c r="E4" s="180"/>
      <c r="F4" s="180"/>
      <c r="G4" s="180"/>
      <c r="H4" s="180"/>
    </row>
    <row r="5" spans="1:8" ht="16.5" x14ac:dyDescent="0.35">
      <c r="B5" s="45" t="s">
        <v>55</v>
      </c>
      <c r="C5" s="155"/>
      <c r="D5" s="47"/>
      <c r="E5" s="47"/>
      <c r="F5" s="47"/>
    </row>
    <row r="6" spans="1:8" ht="16.5" x14ac:dyDescent="0.35">
      <c r="B6" s="45" t="s">
        <v>56</v>
      </c>
      <c r="C6" s="47" t="s">
        <v>133</v>
      </c>
      <c r="D6" s="48"/>
    </row>
    <row r="7" spans="1:8" ht="16.5" x14ac:dyDescent="0.35">
      <c r="B7" s="45" t="s">
        <v>57</v>
      </c>
      <c r="C7" s="34"/>
      <c r="D7" s="47"/>
      <c r="E7" s="47"/>
      <c r="F7" s="47"/>
    </row>
    <row r="8" spans="1:8" ht="16.5" x14ac:dyDescent="0.35">
      <c r="B8" s="45" t="s">
        <v>59</v>
      </c>
      <c r="C8" s="165"/>
      <c r="D8" s="47"/>
      <c r="E8" s="47"/>
      <c r="F8" s="47"/>
    </row>
    <row r="9" spans="1:8" ht="16.5" x14ac:dyDescent="0.35">
      <c r="B9" s="45" t="s">
        <v>29</v>
      </c>
      <c r="C9" s="41" t="s">
        <v>91</v>
      </c>
      <c r="D9" s="49"/>
    </row>
    <row r="10" spans="1:8" ht="16.5" x14ac:dyDescent="0.35">
      <c r="B10" s="50" t="s">
        <v>67</v>
      </c>
      <c r="C10" s="47" t="s">
        <v>121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B13" s="185" t="s">
        <v>87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1" customHeight="1" x14ac:dyDescent="0.3">
      <c r="A14" s="54"/>
      <c r="B14" s="186"/>
      <c r="C14" s="188"/>
      <c r="D14" s="184"/>
      <c r="E14" s="188"/>
      <c r="F14" s="182"/>
    </row>
    <row r="15" spans="1:8" ht="15" x14ac:dyDescent="0.3">
      <c r="A15" s="54"/>
      <c r="B15" s="55" t="s">
        <v>31</v>
      </c>
      <c r="C15" s="42">
        <v>45272037.44278498</v>
      </c>
      <c r="D15" s="56">
        <v>1</v>
      </c>
      <c r="E15" s="168">
        <v>45272037.44278498</v>
      </c>
      <c r="F15" s="40"/>
    </row>
    <row r="16" spans="1:8" ht="15" x14ac:dyDescent="0.3">
      <c r="A16" s="54"/>
      <c r="B16" s="55" t="s">
        <v>39</v>
      </c>
      <c r="C16" s="42">
        <v>41763138.698797069</v>
      </c>
      <c r="D16" s="56">
        <v>1</v>
      </c>
      <c r="E16" s="168">
        <v>41763138.698797069</v>
      </c>
      <c r="F16" s="40"/>
    </row>
    <row r="17" spans="1:7" ht="15" x14ac:dyDescent="0.3">
      <c r="A17" s="54"/>
      <c r="B17" s="55" t="s">
        <v>40</v>
      </c>
      <c r="C17" s="42">
        <v>43098201.138637364</v>
      </c>
      <c r="D17" s="56">
        <v>1</v>
      </c>
      <c r="E17" s="168">
        <v>43098201.138637364</v>
      </c>
      <c r="F17" s="40"/>
    </row>
    <row r="18" spans="1:7" ht="15" x14ac:dyDescent="0.3">
      <c r="A18" s="54"/>
      <c r="B18" s="55" t="s">
        <v>41</v>
      </c>
      <c r="C18" s="42">
        <v>40126607.584400699</v>
      </c>
      <c r="D18" s="56">
        <v>1</v>
      </c>
      <c r="E18" s="168">
        <v>40126607.584400699</v>
      </c>
      <c r="F18" s="40"/>
    </row>
    <row r="19" spans="1:7" ht="15" x14ac:dyDescent="0.3">
      <c r="A19" s="54"/>
      <c r="B19" s="55" t="s">
        <v>42</v>
      </c>
      <c r="C19" s="42">
        <v>43562670.333773889</v>
      </c>
      <c r="D19" s="56">
        <v>1</v>
      </c>
      <c r="E19" s="168">
        <v>43562670.333773889</v>
      </c>
      <c r="F19" s="40"/>
    </row>
    <row r="20" spans="1:7" ht="15" x14ac:dyDescent="0.3">
      <c r="A20" s="57"/>
      <c r="B20" s="55" t="s">
        <v>43</v>
      </c>
      <c r="C20" s="42">
        <v>40071873.729811653</v>
      </c>
      <c r="D20" s="56">
        <v>1</v>
      </c>
      <c r="E20" s="168">
        <v>40071873.729811653</v>
      </c>
      <c r="F20" s="40"/>
    </row>
    <row r="21" spans="1:7" ht="15" x14ac:dyDescent="0.3">
      <c r="A21" s="57"/>
      <c r="B21" s="55" t="s">
        <v>45</v>
      </c>
      <c r="C21" s="42">
        <v>41106765.451491669</v>
      </c>
      <c r="D21" s="56">
        <v>1</v>
      </c>
      <c r="E21" s="168">
        <v>41106765.451491669</v>
      </c>
      <c r="F21" s="40"/>
    </row>
    <row r="22" spans="1:7" ht="15" x14ac:dyDescent="0.3">
      <c r="A22" s="57"/>
      <c r="B22" s="55" t="s">
        <v>46</v>
      </c>
      <c r="C22" s="42">
        <v>41048810.339462504</v>
      </c>
      <c r="D22" s="56">
        <v>1</v>
      </c>
      <c r="E22" s="168">
        <v>41048810.339462504</v>
      </c>
      <c r="F22" s="40"/>
    </row>
    <row r="23" spans="1:7" ht="15" x14ac:dyDescent="0.3">
      <c r="A23" s="57"/>
      <c r="B23" s="55" t="s">
        <v>47</v>
      </c>
      <c r="C23" s="42">
        <v>38439799.300990276</v>
      </c>
      <c r="D23" s="56">
        <v>1</v>
      </c>
      <c r="E23" s="168">
        <v>38439799.300990276</v>
      </c>
      <c r="F23" s="40"/>
    </row>
    <row r="24" spans="1:7" ht="15" x14ac:dyDescent="0.3">
      <c r="A24" s="57"/>
      <c r="B24" s="55" t="s">
        <v>48</v>
      </c>
      <c r="C24" s="42">
        <v>40984090.330164373</v>
      </c>
      <c r="D24" s="56">
        <v>1</v>
      </c>
      <c r="E24" s="168">
        <v>40984090.330164373</v>
      </c>
      <c r="F24" s="40"/>
    </row>
    <row r="25" spans="1:7" ht="15" x14ac:dyDescent="0.3">
      <c r="A25" s="57"/>
      <c r="B25" s="55" t="s">
        <v>49</v>
      </c>
      <c r="C25" s="42">
        <v>38853244.283959799</v>
      </c>
      <c r="D25" s="56">
        <v>1</v>
      </c>
      <c r="E25" s="168">
        <v>38853244.283959799</v>
      </c>
      <c r="F25" s="40"/>
    </row>
    <row r="26" spans="1:7" ht="15" x14ac:dyDescent="0.3">
      <c r="A26" s="57"/>
      <c r="B26" s="55" t="s">
        <v>50</v>
      </c>
      <c r="C26" s="42">
        <v>43646436.713175133</v>
      </c>
      <c r="D26" s="56">
        <v>1</v>
      </c>
      <c r="E26" s="168">
        <v>43646436.713175133</v>
      </c>
      <c r="F26" s="40"/>
    </row>
    <row r="27" spans="1:7" ht="14" x14ac:dyDescent="0.3">
      <c r="B27" s="58" t="s">
        <v>34</v>
      </c>
      <c r="C27" s="59">
        <v>497973675.34744936</v>
      </c>
      <c r="D27" s="60"/>
      <c r="E27" s="170">
        <v>497973675.34744936</v>
      </c>
      <c r="F27" s="62"/>
    </row>
    <row r="28" spans="1:7" ht="14" x14ac:dyDescent="0.3">
      <c r="B28" s="68"/>
      <c r="C28" s="69"/>
      <c r="D28" s="70"/>
      <c r="E28" s="71"/>
      <c r="F28" s="71"/>
      <c r="G28" s="72"/>
    </row>
    <row r="29" spans="1:7" x14ac:dyDescent="0.3">
      <c r="B29" s="73" t="s">
        <v>0</v>
      </c>
      <c r="C29" s="74"/>
      <c r="D29" s="75"/>
      <c r="E29" s="74"/>
      <c r="F29" s="74"/>
    </row>
    <row r="30" spans="1:7" x14ac:dyDescent="0.3">
      <c r="B30" s="74" t="s">
        <v>62</v>
      </c>
      <c r="C30" s="74"/>
      <c r="D30" s="75"/>
      <c r="E30" s="74"/>
      <c r="F30" s="74"/>
    </row>
    <row r="31" spans="1:7" x14ac:dyDescent="0.3">
      <c r="B31" s="74" t="s">
        <v>119</v>
      </c>
      <c r="C31" s="74"/>
      <c r="D31" s="75"/>
      <c r="E31" s="74"/>
      <c r="F31" s="74"/>
    </row>
    <row r="32" spans="1:7" x14ac:dyDescent="0.3">
      <c r="B32" s="74" t="s">
        <v>66</v>
      </c>
      <c r="C32" s="74"/>
      <c r="D32" s="75"/>
      <c r="E32" s="74"/>
      <c r="F32" s="74"/>
    </row>
    <row r="33" spans="2:6" x14ac:dyDescent="0.3">
      <c r="B33" s="32" t="s">
        <v>96</v>
      </c>
    </row>
    <row r="34" spans="2:6" x14ac:dyDescent="0.3">
      <c r="B34" s="32" t="s">
        <v>74</v>
      </c>
      <c r="C34" s="33"/>
      <c r="D34" s="35"/>
      <c r="E34" s="33"/>
      <c r="F34" s="33"/>
    </row>
    <row r="35" spans="2:6" ht="10.5" customHeight="1" x14ac:dyDescent="0.3">
      <c r="B35" s="190" t="s">
        <v>105</v>
      </c>
      <c r="C35" s="190"/>
      <c r="D35" s="190"/>
      <c r="E35" s="190"/>
      <c r="F35" s="190"/>
    </row>
    <row r="36" spans="2:6" ht="10.5" customHeight="1" x14ac:dyDescent="0.3">
      <c r="B36" s="190"/>
      <c r="C36" s="190"/>
      <c r="D36" s="190"/>
      <c r="E36" s="190"/>
      <c r="F36" s="190"/>
    </row>
    <row r="37" spans="2:6" ht="10.5" customHeight="1" x14ac:dyDescent="0.3">
      <c r="B37" s="190"/>
      <c r="C37" s="190"/>
      <c r="D37" s="190"/>
      <c r="E37" s="190"/>
      <c r="F37" s="190"/>
    </row>
    <row r="38" spans="2:6" x14ac:dyDescent="0.3">
      <c r="B38" s="33" t="s">
        <v>112</v>
      </c>
      <c r="C38" s="33"/>
      <c r="D38" s="35"/>
      <c r="E38" s="33"/>
      <c r="F38" s="33"/>
    </row>
    <row r="39" spans="2:6" x14ac:dyDescent="0.3">
      <c r="B39" s="32" t="s">
        <v>113</v>
      </c>
      <c r="C39" s="33"/>
      <c r="D39" s="35"/>
      <c r="E39" s="33"/>
      <c r="F39" s="33"/>
    </row>
    <row r="42" spans="2:6" ht="19" x14ac:dyDescent="0.4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E61CB-5946-4138-996A-6500282151E6}">
  <sheetPr>
    <tabColor rgb="FF00B050"/>
    <pageSetUpPr fitToPage="1"/>
  </sheetPr>
  <dimension ref="A1:H42"/>
  <sheetViews>
    <sheetView showGridLines="0" zoomScale="70" zoomScaleNormal="70" zoomScaleSheetLayoutView="100" workbookViewId="0">
      <selection sqref="A1:H43"/>
    </sheetView>
  </sheetViews>
  <sheetFormatPr baseColWidth="10" defaultColWidth="0" defaultRowHeight="13" x14ac:dyDescent="0.3"/>
  <cols>
    <col min="1" max="1" width="5.26953125" style="32" customWidth="1"/>
    <col min="2" max="2" width="28.54296875" style="32" customWidth="1"/>
    <col min="3" max="3" width="24.8164062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0" t="s">
        <v>120</v>
      </c>
      <c r="C2" s="180"/>
      <c r="D2" s="180"/>
      <c r="E2" s="180"/>
      <c r="F2" s="180"/>
      <c r="G2" s="180"/>
      <c r="H2" s="180"/>
    </row>
    <row r="3" spans="1:8" ht="16.5" customHeight="1" x14ac:dyDescent="0.3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3">
      <c r="B4" s="180"/>
      <c r="C4" s="180"/>
      <c r="D4" s="180"/>
      <c r="E4" s="180"/>
      <c r="F4" s="180"/>
      <c r="G4" s="180"/>
      <c r="H4" s="180"/>
    </row>
    <row r="5" spans="1:8" ht="16.5" x14ac:dyDescent="0.35">
      <c r="B5" s="45" t="s">
        <v>55</v>
      </c>
      <c r="C5" s="155"/>
      <c r="D5" s="47"/>
      <c r="E5" s="47"/>
      <c r="F5" s="47"/>
    </row>
    <row r="6" spans="1:8" ht="16.5" x14ac:dyDescent="0.35">
      <c r="B6" s="45" t="s">
        <v>56</v>
      </c>
      <c r="C6" s="47" t="s">
        <v>133</v>
      </c>
      <c r="D6" s="48"/>
    </row>
    <row r="7" spans="1:8" ht="16.5" x14ac:dyDescent="0.35">
      <c r="B7" s="45" t="s">
        <v>57</v>
      </c>
      <c r="C7" s="34"/>
      <c r="D7" s="47"/>
      <c r="E7" s="47"/>
      <c r="F7" s="47"/>
    </row>
    <row r="8" spans="1:8" ht="16.5" x14ac:dyDescent="0.35">
      <c r="B8" s="45" t="s">
        <v>59</v>
      </c>
      <c r="C8" s="165"/>
      <c r="D8" s="47"/>
      <c r="E8" s="47"/>
      <c r="F8" s="47"/>
    </row>
    <row r="9" spans="1:8" ht="16.5" x14ac:dyDescent="0.35">
      <c r="B9" s="45" t="s">
        <v>29</v>
      </c>
      <c r="C9" s="41" t="s">
        <v>91</v>
      </c>
      <c r="D9" s="49"/>
    </row>
    <row r="10" spans="1:8" ht="16.5" x14ac:dyDescent="0.35">
      <c r="B10" s="50" t="s">
        <v>67</v>
      </c>
      <c r="C10" s="47" t="s">
        <v>121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B13" s="185" t="s">
        <v>88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1" customHeight="1" x14ac:dyDescent="0.3">
      <c r="A14" s="54"/>
      <c r="B14" s="186"/>
      <c r="C14" s="188"/>
      <c r="D14" s="184"/>
      <c r="E14" s="188"/>
      <c r="F14" s="182"/>
    </row>
    <row r="15" spans="1:8" ht="15" x14ac:dyDescent="0.3">
      <c r="A15" s="54"/>
      <c r="B15" s="55" t="s">
        <v>31</v>
      </c>
      <c r="C15" s="42">
        <v>47815162.200055175</v>
      </c>
      <c r="D15" s="56">
        <v>1</v>
      </c>
      <c r="E15" s="168">
        <v>47815162.200055175</v>
      </c>
      <c r="F15" s="40"/>
    </row>
    <row r="16" spans="1:8" ht="15" x14ac:dyDescent="0.3">
      <c r="A16" s="54"/>
      <c r="B16" s="55" t="s">
        <v>39</v>
      </c>
      <c r="C16" s="42">
        <v>41016564.388261616</v>
      </c>
      <c r="D16" s="56">
        <v>1</v>
      </c>
      <c r="E16" s="168">
        <v>41016564.388261616</v>
      </c>
      <c r="F16" s="40"/>
    </row>
    <row r="17" spans="1:7" ht="15" x14ac:dyDescent="0.3">
      <c r="A17" s="54"/>
      <c r="B17" s="55" t="s">
        <v>40</v>
      </c>
      <c r="C17" s="42">
        <v>42144052.350403786</v>
      </c>
      <c r="D17" s="56">
        <v>1</v>
      </c>
      <c r="E17" s="168">
        <v>42144052.350403786</v>
      </c>
      <c r="F17" s="40"/>
    </row>
    <row r="18" spans="1:7" ht="15" x14ac:dyDescent="0.3">
      <c r="A18" s="54"/>
      <c r="B18" s="55" t="s">
        <v>41</v>
      </c>
      <c r="C18" s="42">
        <v>44296956.067822605</v>
      </c>
      <c r="D18" s="56">
        <v>1</v>
      </c>
      <c r="E18" s="168">
        <v>44296956.067822605</v>
      </c>
      <c r="F18" s="40"/>
    </row>
    <row r="19" spans="1:7" ht="15" x14ac:dyDescent="0.3">
      <c r="A19" s="54"/>
      <c r="B19" s="55" t="s">
        <v>42</v>
      </c>
      <c r="C19" s="42">
        <v>43062500.311603434</v>
      </c>
      <c r="D19" s="56">
        <v>1</v>
      </c>
      <c r="E19" s="168">
        <v>43062500.311603434</v>
      </c>
      <c r="F19" s="40"/>
    </row>
    <row r="20" spans="1:7" ht="15" x14ac:dyDescent="0.3">
      <c r="A20" s="57"/>
      <c r="B20" s="55" t="s">
        <v>43</v>
      </c>
      <c r="C20" s="42">
        <v>43685877.390641853</v>
      </c>
      <c r="D20" s="56">
        <v>1</v>
      </c>
      <c r="E20" s="168">
        <v>43685877.390641853</v>
      </c>
      <c r="F20" s="40"/>
    </row>
    <row r="21" spans="1:7" ht="15" x14ac:dyDescent="0.3">
      <c r="A21" s="57"/>
      <c r="B21" s="55" t="s">
        <v>45</v>
      </c>
      <c r="C21" s="42">
        <v>42531423.029079832</v>
      </c>
      <c r="D21" s="56">
        <v>1</v>
      </c>
      <c r="E21" s="168">
        <v>42531423.029079832</v>
      </c>
      <c r="F21" s="40"/>
    </row>
    <row r="22" spans="1:7" ht="15" x14ac:dyDescent="0.3">
      <c r="A22" s="57"/>
      <c r="B22" s="55" t="s">
        <v>46</v>
      </c>
      <c r="C22" s="42">
        <v>42538074.04492119</v>
      </c>
      <c r="D22" s="56">
        <v>1</v>
      </c>
      <c r="E22" s="168">
        <v>42538074.04492119</v>
      </c>
      <c r="F22" s="40"/>
    </row>
    <row r="23" spans="1:7" ht="15" x14ac:dyDescent="0.3">
      <c r="A23" s="57"/>
      <c r="B23" s="55" t="s">
        <v>47</v>
      </c>
      <c r="C23" s="42">
        <v>40409939.700054176</v>
      </c>
      <c r="D23" s="56">
        <v>1</v>
      </c>
      <c r="E23" s="168">
        <v>40409939.700054176</v>
      </c>
      <c r="F23" s="40"/>
    </row>
    <row r="24" spans="1:7" ht="15" x14ac:dyDescent="0.3">
      <c r="A24" s="57"/>
      <c r="B24" s="55" t="s">
        <v>48</v>
      </c>
      <c r="C24" s="42">
        <v>42252956.051645651</v>
      </c>
      <c r="D24" s="56">
        <v>1</v>
      </c>
      <c r="E24" s="168">
        <v>42252956.051645651</v>
      </c>
      <c r="F24" s="40"/>
    </row>
    <row r="25" spans="1:7" ht="15" x14ac:dyDescent="0.3">
      <c r="A25" s="57"/>
      <c r="B25" s="55" t="s">
        <v>49</v>
      </c>
      <c r="C25" s="42">
        <v>40419279.63399671</v>
      </c>
      <c r="D25" s="56">
        <v>1</v>
      </c>
      <c r="E25" s="168">
        <v>40419279.63399671</v>
      </c>
      <c r="F25" s="40"/>
    </row>
    <row r="26" spans="1:7" ht="15" x14ac:dyDescent="0.3">
      <c r="A26" s="57"/>
      <c r="B26" s="55" t="s">
        <v>50</v>
      </c>
      <c r="C26" s="42">
        <v>44839450.979102567</v>
      </c>
      <c r="D26" s="56">
        <v>1</v>
      </c>
      <c r="E26" s="168">
        <v>44839450.979102567</v>
      </c>
      <c r="F26" s="40"/>
    </row>
    <row r="27" spans="1:7" ht="14" x14ac:dyDescent="0.3">
      <c r="B27" s="58" t="s">
        <v>34</v>
      </c>
      <c r="C27" s="59">
        <v>515012236.14758855</v>
      </c>
      <c r="D27" s="60"/>
      <c r="E27" s="170">
        <v>515012236.14758855</v>
      </c>
      <c r="F27" s="62"/>
    </row>
    <row r="28" spans="1:7" ht="14" x14ac:dyDescent="0.3">
      <c r="B28" s="68"/>
      <c r="C28" s="69"/>
      <c r="D28" s="70"/>
      <c r="E28" s="71"/>
      <c r="F28" s="71"/>
      <c r="G28" s="72"/>
    </row>
    <row r="29" spans="1:7" x14ac:dyDescent="0.3">
      <c r="B29" s="73" t="s">
        <v>0</v>
      </c>
      <c r="C29" s="74"/>
      <c r="D29" s="75"/>
      <c r="E29" s="74"/>
      <c r="F29" s="74"/>
    </row>
    <row r="30" spans="1:7" x14ac:dyDescent="0.3">
      <c r="B30" s="74" t="s">
        <v>62</v>
      </c>
      <c r="C30" s="74"/>
      <c r="D30" s="75"/>
      <c r="E30" s="74"/>
      <c r="F30" s="74"/>
    </row>
    <row r="31" spans="1:7" x14ac:dyDescent="0.3">
      <c r="B31" s="74" t="s">
        <v>119</v>
      </c>
      <c r="C31" s="74"/>
      <c r="D31" s="75"/>
      <c r="E31" s="74"/>
      <c r="F31" s="74"/>
    </row>
    <row r="32" spans="1:7" x14ac:dyDescent="0.3">
      <c r="B32" s="74" t="s">
        <v>66</v>
      </c>
      <c r="C32" s="74"/>
      <c r="D32" s="75"/>
      <c r="E32" s="74"/>
      <c r="F32" s="74"/>
    </row>
    <row r="33" spans="2:6" x14ac:dyDescent="0.3">
      <c r="B33" s="32" t="s">
        <v>96</v>
      </c>
    </row>
    <row r="34" spans="2:6" x14ac:dyDescent="0.3">
      <c r="B34" s="32" t="s">
        <v>74</v>
      </c>
      <c r="C34" s="33"/>
      <c r="D34" s="35"/>
      <c r="E34" s="33"/>
      <c r="F34" s="33"/>
    </row>
    <row r="35" spans="2:6" ht="10.5" customHeight="1" x14ac:dyDescent="0.3">
      <c r="B35" s="190" t="s">
        <v>105</v>
      </c>
      <c r="C35" s="190"/>
      <c r="D35" s="190"/>
      <c r="E35" s="190"/>
      <c r="F35" s="190"/>
    </row>
    <row r="36" spans="2:6" ht="10.5" customHeight="1" x14ac:dyDescent="0.3">
      <c r="B36" s="190"/>
      <c r="C36" s="190"/>
      <c r="D36" s="190"/>
      <c r="E36" s="190"/>
      <c r="F36" s="190"/>
    </row>
    <row r="37" spans="2:6" ht="10.5" customHeight="1" x14ac:dyDescent="0.3">
      <c r="B37" s="190"/>
      <c r="C37" s="190"/>
      <c r="D37" s="190"/>
      <c r="E37" s="190"/>
      <c r="F37" s="190"/>
    </row>
    <row r="38" spans="2:6" x14ac:dyDescent="0.3">
      <c r="B38" s="33" t="s">
        <v>112</v>
      </c>
      <c r="C38" s="33"/>
      <c r="D38" s="35"/>
      <c r="E38" s="33"/>
      <c r="F38" s="33"/>
    </row>
    <row r="39" spans="2:6" x14ac:dyDescent="0.3">
      <c r="B39" s="32" t="s">
        <v>113</v>
      </c>
      <c r="C39" s="33"/>
      <c r="D39" s="35"/>
      <c r="E39" s="33"/>
      <c r="F39" s="33"/>
    </row>
    <row r="42" spans="2:6" ht="19" x14ac:dyDescent="0.4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ADA2-CF47-4553-BF27-6B5FCC589836}">
  <sheetPr>
    <tabColor rgb="FF00B050"/>
    <pageSetUpPr fitToPage="1"/>
  </sheetPr>
  <dimension ref="A1:H42"/>
  <sheetViews>
    <sheetView showGridLines="0" zoomScale="70" zoomScaleNormal="70" zoomScaleSheetLayoutView="100" workbookViewId="0">
      <selection sqref="A1:H43"/>
    </sheetView>
  </sheetViews>
  <sheetFormatPr baseColWidth="10" defaultColWidth="0" defaultRowHeight="13" x14ac:dyDescent="0.3"/>
  <cols>
    <col min="1" max="1" width="5.26953125" style="32" customWidth="1"/>
    <col min="2" max="2" width="28.54296875" style="32" customWidth="1"/>
    <col min="3" max="3" width="23.5429687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0" t="s">
        <v>120</v>
      </c>
      <c r="C2" s="180"/>
      <c r="D2" s="180"/>
      <c r="E2" s="180"/>
      <c r="F2" s="180"/>
      <c r="G2" s="180"/>
      <c r="H2" s="180"/>
    </row>
    <row r="3" spans="1:8" ht="16.5" customHeight="1" x14ac:dyDescent="0.3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3">
      <c r="B4" s="180"/>
      <c r="C4" s="180"/>
      <c r="D4" s="180"/>
      <c r="E4" s="180"/>
      <c r="F4" s="180"/>
      <c r="G4" s="180"/>
      <c r="H4" s="180"/>
    </row>
    <row r="5" spans="1:8" ht="16.5" x14ac:dyDescent="0.35">
      <c r="B5" s="45" t="s">
        <v>55</v>
      </c>
      <c r="C5" s="155"/>
      <c r="D5" s="47"/>
      <c r="E5" s="47"/>
      <c r="F5" s="47"/>
    </row>
    <row r="6" spans="1:8" ht="16.5" x14ac:dyDescent="0.35">
      <c r="B6" s="45" t="s">
        <v>56</v>
      </c>
      <c r="C6" s="47" t="s">
        <v>133</v>
      </c>
      <c r="D6" s="48"/>
    </row>
    <row r="7" spans="1:8" ht="16.5" x14ac:dyDescent="0.35">
      <c r="B7" s="45" t="s">
        <v>57</v>
      </c>
      <c r="C7" s="34"/>
      <c r="D7" s="47"/>
      <c r="E7" s="47"/>
      <c r="F7" s="47"/>
    </row>
    <row r="8" spans="1:8" ht="16.5" x14ac:dyDescent="0.35">
      <c r="B8" s="45" t="s">
        <v>59</v>
      </c>
      <c r="C8" s="165"/>
      <c r="D8" s="47"/>
      <c r="E8" s="47"/>
      <c r="F8" s="47"/>
    </row>
    <row r="9" spans="1:8" ht="16.5" x14ac:dyDescent="0.35">
      <c r="B9" s="45" t="s">
        <v>29</v>
      </c>
      <c r="C9" s="41" t="s">
        <v>91</v>
      </c>
      <c r="D9" s="49"/>
    </row>
    <row r="10" spans="1:8" ht="16.5" x14ac:dyDescent="0.35">
      <c r="B10" s="50" t="s">
        <v>67</v>
      </c>
      <c r="C10" s="47" t="s">
        <v>121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B13" s="185" t="s">
        <v>89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1" customHeight="1" x14ac:dyDescent="0.3">
      <c r="A14" s="54"/>
      <c r="B14" s="186"/>
      <c r="C14" s="188"/>
      <c r="D14" s="184"/>
      <c r="E14" s="188"/>
      <c r="F14" s="182"/>
    </row>
    <row r="15" spans="1:8" ht="15" x14ac:dyDescent="0.3">
      <c r="A15" s="54"/>
      <c r="B15" s="55" t="s">
        <v>31</v>
      </c>
      <c r="C15" s="42">
        <v>44384415.880143993</v>
      </c>
      <c r="D15" s="56">
        <v>1</v>
      </c>
      <c r="E15" s="168">
        <v>44384415.880143993</v>
      </c>
      <c r="F15" s="40"/>
    </row>
    <row r="16" spans="1:8" ht="15" x14ac:dyDescent="0.3">
      <c r="A16" s="54"/>
      <c r="B16" s="55" t="s">
        <v>39</v>
      </c>
      <c r="C16" s="42">
        <v>39997236.965559401</v>
      </c>
      <c r="D16" s="56">
        <v>1</v>
      </c>
      <c r="E16" s="168">
        <v>39997236.965559401</v>
      </c>
      <c r="F16" s="40"/>
    </row>
    <row r="17" spans="1:7" ht="15" x14ac:dyDescent="0.3">
      <c r="A17" s="54"/>
      <c r="B17" s="55" t="s">
        <v>40</v>
      </c>
      <c r="C17" s="42">
        <v>42984467.985650919</v>
      </c>
      <c r="D17" s="56">
        <v>1</v>
      </c>
      <c r="E17" s="168">
        <v>42984467.985650919</v>
      </c>
      <c r="F17" s="40"/>
    </row>
    <row r="18" spans="1:7" ht="15" x14ac:dyDescent="0.3">
      <c r="A18" s="54"/>
      <c r="B18" s="55" t="s">
        <v>41</v>
      </c>
      <c r="C18" s="42">
        <v>40075754.797223002</v>
      </c>
      <c r="D18" s="56">
        <v>1</v>
      </c>
      <c r="E18" s="168">
        <v>40075754.797223002</v>
      </c>
      <c r="F18" s="40"/>
    </row>
    <row r="19" spans="1:7" ht="15" x14ac:dyDescent="0.3">
      <c r="A19" s="54"/>
      <c r="B19" s="55" t="s">
        <v>42</v>
      </c>
      <c r="C19" s="42">
        <v>44141666.421361916</v>
      </c>
      <c r="D19" s="56">
        <v>1</v>
      </c>
      <c r="E19" s="168">
        <v>44141666.421361916</v>
      </c>
      <c r="F19" s="40"/>
    </row>
    <row r="20" spans="1:7" ht="15" x14ac:dyDescent="0.3">
      <c r="A20" s="57"/>
      <c r="B20" s="55" t="s">
        <v>43</v>
      </c>
      <c r="C20" s="42">
        <v>42059685.128666379</v>
      </c>
      <c r="D20" s="56">
        <v>1</v>
      </c>
      <c r="E20" s="168">
        <v>42059685.128666379</v>
      </c>
      <c r="F20" s="40"/>
    </row>
    <row r="21" spans="1:7" ht="15" x14ac:dyDescent="0.3">
      <c r="A21" s="57"/>
      <c r="B21" s="55" t="s">
        <v>45</v>
      </c>
      <c r="C21" s="42">
        <v>42426737.73275727</v>
      </c>
      <c r="D21" s="56">
        <v>1</v>
      </c>
      <c r="E21" s="168">
        <v>42426737.73275727</v>
      </c>
      <c r="F21" s="40"/>
    </row>
    <row r="22" spans="1:7" ht="15" x14ac:dyDescent="0.3">
      <c r="A22" s="57"/>
      <c r="B22" s="55" t="s">
        <v>46</v>
      </c>
      <c r="C22" s="42">
        <v>42735315.132406764</v>
      </c>
      <c r="D22" s="56">
        <v>1</v>
      </c>
      <c r="E22" s="168">
        <v>42735315.132406764</v>
      </c>
      <c r="F22" s="40"/>
    </row>
    <row r="23" spans="1:7" ht="15" x14ac:dyDescent="0.3">
      <c r="A23" s="57"/>
      <c r="B23" s="55" t="s">
        <v>47</v>
      </c>
      <c r="C23" s="42">
        <v>40370321.745113455</v>
      </c>
      <c r="D23" s="56">
        <v>1</v>
      </c>
      <c r="E23" s="168">
        <v>40370321.745113455</v>
      </c>
      <c r="F23" s="40"/>
    </row>
    <row r="24" spans="1:7" ht="15" x14ac:dyDescent="0.3">
      <c r="A24" s="57"/>
      <c r="B24" s="55" t="s">
        <v>48</v>
      </c>
      <c r="C24" s="42">
        <v>42433295.661782056</v>
      </c>
      <c r="D24" s="56">
        <v>1</v>
      </c>
      <c r="E24" s="168">
        <v>42433295.661782056</v>
      </c>
      <c r="F24" s="40"/>
    </row>
    <row r="25" spans="1:7" ht="15" x14ac:dyDescent="0.3">
      <c r="A25" s="57"/>
      <c r="B25" s="55" t="s">
        <v>49</v>
      </c>
      <c r="C25" s="42">
        <v>40902499.106585301</v>
      </c>
      <c r="D25" s="56">
        <v>1</v>
      </c>
      <c r="E25" s="168">
        <v>40902499.106585301</v>
      </c>
      <c r="F25" s="40"/>
    </row>
    <row r="26" spans="1:7" ht="15" x14ac:dyDescent="0.3">
      <c r="A26" s="57"/>
      <c r="B26" s="55" t="s">
        <v>50</v>
      </c>
      <c r="C26" s="42">
        <v>43826199.16975829</v>
      </c>
      <c r="D26" s="56">
        <v>1</v>
      </c>
      <c r="E26" s="168">
        <v>43826199.16975829</v>
      </c>
      <c r="F26" s="40"/>
    </row>
    <row r="27" spans="1:7" ht="14" x14ac:dyDescent="0.3">
      <c r="B27" s="58" t="s">
        <v>34</v>
      </c>
      <c r="C27" s="59">
        <v>506337595.7270087</v>
      </c>
      <c r="D27" s="60"/>
      <c r="E27" s="170">
        <v>506337595.7270087</v>
      </c>
      <c r="F27" s="62"/>
    </row>
    <row r="28" spans="1:7" ht="14" x14ac:dyDescent="0.3">
      <c r="B28" s="68"/>
      <c r="C28" s="69"/>
      <c r="D28" s="70"/>
      <c r="E28" s="71"/>
      <c r="F28" s="71"/>
      <c r="G28" s="72"/>
    </row>
    <row r="29" spans="1:7" x14ac:dyDescent="0.3">
      <c r="B29" s="73" t="s">
        <v>0</v>
      </c>
      <c r="C29" s="74"/>
      <c r="D29" s="75"/>
      <c r="E29" s="74"/>
      <c r="F29" s="74"/>
    </row>
    <row r="30" spans="1:7" x14ac:dyDescent="0.3">
      <c r="B30" s="74" t="s">
        <v>62</v>
      </c>
      <c r="C30" s="74"/>
      <c r="D30" s="75"/>
      <c r="E30" s="74"/>
      <c r="F30" s="74"/>
    </row>
    <row r="31" spans="1:7" x14ac:dyDescent="0.3">
      <c r="B31" s="74" t="s">
        <v>119</v>
      </c>
      <c r="C31" s="74"/>
      <c r="D31" s="75"/>
      <c r="E31" s="74"/>
      <c r="F31" s="74"/>
    </row>
    <row r="32" spans="1:7" x14ac:dyDescent="0.3">
      <c r="B32" s="74" t="s">
        <v>66</v>
      </c>
      <c r="C32" s="74"/>
      <c r="D32" s="75"/>
      <c r="E32" s="74"/>
      <c r="F32" s="74"/>
    </row>
    <row r="33" spans="2:6" x14ac:dyDescent="0.3">
      <c r="B33" s="32" t="s">
        <v>96</v>
      </c>
    </row>
    <row r="34" spans="2:6" x14ac:dyDescent="0.3">
      <c r="B34" s="32" t="s">
        <v>74</v>
      </c>
      <c r="C34" s="33"/>
      <c r="D34" s="35"/>
      <c r="E34" s="33"/>
      <c r="F34" s="33"/>
    </row>
    <row r="35" spans="2:6" ht="10.5" customHeight="1" x14ac:dyDescent="0.3">
      <c r="B35" s="190" t="s">
        <v>105</v>
      </c>
      <c r="C35" s="190"/>
      <c r="D35" s="190"/>
      <c r="E35" s="190"/>
      <c r="F35" s="190"/>
    </row>
    <row r="36" spans="2:6" ht="10.5" customHeight="1" x14ac:dyDescent="0.3">
      <c r="B36" s="190"/>
      <c r="C36" s="190"/>
      <c r="D36" s="190"/>
      <c r="E36" s="190"/>
      <c r="F36" s="190"/>
    </row>
    <row r="37" spans="2:6" ht="10.5" customHeight="1" x14ac:dyDescent="0.3">
      <c r="B37" s="190"/>
      <c r="C37" s="190"/>
      <c r="D37" s="190"/>
      <c r="E37" s="190"/>
      <c r="F37" s="190"/>
    </row>
    <row r="38" spans="2:6" x14ac:dyDescent="0.3">
      <c r="B38" s="33" t="s">
        <v>112</v>
      </c>
      <c r="C38" s="33"/>
      <c r="D38" s="35"/>
      <c r="E38" s="33"/>
      <c r="F38" s="33"/>
    </row>
    <row r="39" spans="2:6" x14ac:dyDescent="0.3">
      <c r="B39" s="32" t="s">
        <v>113</v>
      </c>
      <c r="C39" s="33"/>
      <c r="D39" s="35"/>
      <c r="E39" s="33"/>
      <c r="F39" s="33"/>
    </row>
    <row r="42" spans="2:6" ht="19" x14ac:dyDescent="0.4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DF924-D046-4BA3-87BB-C31ED270BDF7}">
  <sheetPr>
    <tabColor rgb="FF00B050"/>
    <pageSetUpPr fitToPage="1"/>
  </sheetPr>
  <dimension ref="A1:H42"/>
  <sheetViews>
    <sheetView showGridLines="0" topLeftCell="A14" zoomScale="70" zoomScaleNormal="70" zoomScaleSheetLayoutView="100" workbookViewId="0">
      <selection activeCell="C20" sqref="C20"/>
    </sheetView>
  </sheetViews>
  <sheetFormatPr baseColWidth="10" defaultColWidth="0" defaultRowHeight="13" x14ac:dyDescent="0.3"/>
  <cols>
    <col min="1" max="1" width="5.26953125" style="32" customWidth="1"/>
    <col min="2" max="2" width="28.54296875" style="32" customWidth="1"/>
    <col min="3" max="3" width="24.8164062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0" t="s">
        <v>114</v>
      </c>
      <c r="C2" s="180"/>
      <c r="D2" s="180"/>
      <c r="E2" s="180"/>
      <c r="F2" s="180"/>
      <c r="G2" s="180"/>
      <c r="H2" s="180"/>
    </row>
    <row r="3" spans="1:8" ht="16.5" customHeight="1" x14ac:dyDescent="0.3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3">
      <c r="B4" s="180"/>
      <c r="C4" s="180"/>
      <c r="D4" s="180"/>
      <c r="E4" s="180"/>
      <c r="F4" s="180"/>
      <c r="G4" s="180"/>
      <c r="H4" s="180"/>
    </row>
    <row r="5" spans="1:8" ht="16.5" x14ac:dyDescent="0.35">
      <c r="B5" s="45" t="s">
        <v>55</v>
      </c>
      <c r="C5" s="155"/>
      <c r="D5" s="47"/>
      <c r="E5" s="47"/>
      <c r="F5" s="47"/>
    </row>
    <row r="6" spans="1:8" ht="16.5" x14ac:dyDescent="0.35">
      <c r="B6" s="45" t="s">
        <v>56</v>
      </c>
      <c r="C6" s="47" t="s">
        <v>116</v>
      </c>
      <c r="D6" s="48"/>
    </row>
    <row r="7" spans="1:8" ht="16.5" x14ac:dyDescent="0.35">
      <c r="B7" s="45" t="s">
        <v>57</v>
      </c>
      <c r="C7" s="34"/>
      <c r="D7" s="47"/>
      <c r="E7" s="47"/>
      <c r="F7" s="47"/>
    </row>
    <row r="8" spans="1:8" ht="16.5" x14ac:dyDescent="0.35">
      <c r="B8" s="45" t="s">
        <v>59</v>
      </c>
      <c r="C8" s="165"/>
      <c r="D8" s="47"/>
      <c r="E8" s="47"/>
      <c r="F8" s="47"/>
    </row>
    <row r="9" spans="1:8" ht="16.5" x14ac:dyDescent="0.35">
      <c r="B9" s="45" t="s">
        <v>29</v>
      </c>
      <c r="C9" s="41" t="s">
        <v>91</v>
      </c>
      <c r="D9" s="49"/>
    </row>
    <row r="10" spans="1:8" ht="16.5" x14ac:dyDescent="0.35">
      <c r="B10" s="50" t="s">
        <v>67</v>
      </c>
      <c r="C10" s="47" t="s">
        <v>115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B13" s="185" t="s">
        <v>90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1" customHeight="1" x14ac:dyDescent="0.3">
      <c r="A14" s="54"/>
      <c r="B14" s="186"/>
      <c r="C14" s="188"/>
      <c r="D14" s="184"/>
      <c r="E14" s="188"/>
      <c r="F14" s="182"/>
    </row>
    <row r="15" spans="1:8" ht="15" x14ac:dyDescent="0.3">
      <c r="A15" s="54"/>
      <c r="B15" s="55" t="s">
        <v>31</v>
      </c>
      <c r="C15" s="42">
        <f>'[1]Curva faltante real 2036'!$AH51*1000</f>
        <v>40798000.311451659</v>
      </c>
      <c r="D15" s="56">
        <v>1</v>
      </c>
      <c r="E15" s="168">
        <f>+C15</f>
        <v>40798000.311451659</v>
      </c>
      <c r="F15" s="40"/>
    </row>
    <row r="16" spans="1:8" ht="15" x14ac:dyDescent="0.3">
      <c r="A16" s="54"/>
      <c r="B16" s="55" t="s">
        <v>39</v>
      </c>
      <c r="C16" s="42">
        <f>'[1]Curva faltante real 2036'!$AH52*1000</f>
        <v>37718429.291762009</v>
      </c>
      <c r="D16" s="56">
        <v>1</v>
      </c>
      <c r="E16" s="168">
        <f t="shared" ref="E16:E26" si="0">+C16</f>
        <v>37718429.291762009</v>
      </c>
      <c r="F16" s="40"/>
    </row>
    <row r="17" spans="1:7" ht="15" x14ac:dyDescent="0.3">
      <c r="A17" s="54"/>
      <c r="B17" s="55" t="s">
        <v>40</v>
      </c>
      <c r="C17" s="42">
        <f>'[1]Curva faltante real 2036'!$AH53*1000</f>
        <v>39688481.348093748</v>
      </c>
      <c r="D17" s="56">
        <v>1</v>
      </c>
      <c r="E17" s="168">
        <f t="shared" si="0"/>
        <v>39688481.348093748</v>
      </c>
      <c r="F17" s="40"/>
    </row>
    <row r="18" spans="1:7" ht="15" x14ac:dyDescent="0.3">
      <c r="A18" s="54"/>
      <c r="B18" s="55" t="s">
        <v>41</v>
      </c>
      <c r="C18" s="42">
        <f>'[1]Curva faltante real 2036'!$AH54*1000</f>
        <v>39798795.226615712</v>
      </c>
      <c r="D18" s="56">
        <v>1</v>
      </c>
      <c r="E18" s="168">
        <f t="shared" si="0"/>
        <v>39798795.226615712</v>
      </c>
      <c r="F18" s="40"/>
    </row>
    <row r="19" spans="1:7" ht="15" x14ac:dyDescent="0.3">
      <c r="A19" s="54"/>
      <c r="B19" s="55" t="s">
        <v>42</v>
      </c>
      <c r="C19" s="42">
        <f>'[1]Curva faltante real 2036'!$AH55*1000</f>
        <v>40715076.478301048</v>
      </c>
      <c r="D19" s="56">
        <v>1</v>
      </c>
      <c r="E19" s="168">
        <f t="shared" si="0"/>
        <v>40715076.478301048</v>
      </c>
      <c r="F19" s="40"/>
    </row>
    <row r="20" spans="1:7" ht="15" x14ac:dyDescent="0.3">
      <c r="A20" s="57"/>
      <c r="B20" s="55" t="s">
        <v>43</v>
      </c>
      <c r="C20" s="42">
        <f>'[1]Curva faltante real 2036'!$AH56*1000</f>
        <v>40977796.203423694</v>
      </c>
      <c r="D20" s="56">
        <v>1</v>
      </c>
      <c r="E20" s="168">
        <f t="shared" si="0"/>
        <v>40977796.203423694</v>
      </c>
      <c r="F20" s="40"/>
    </row>
    <row r="21" spans="1:7" ht="15" x14ac:dyDescent="0.3">
      <c r="A21" s="57"/>
      <c r="B21" s="55" t="s">
        <v>45</v>
      </c>
      <c r="C21" s="42">
        <f>'[1]Curva faltante real 2036'!$AH57*1000</f>
        <v>38540176.501241453</v>
      </c>
      <c r="D21" s="56">
        <v>1</v>
      </c>
      <c r="E21" s="168">
        <f t="shared" si="0"/>
        <v>38540176.501241453</v>
      </c>
      <c r="F21" s="40"/>
    </row>
    <row r="22" spans="1:7" ht="15" x14ac:dyDescent="0.3">
      <c r="A22" s="57"/>
      <c r="B22" s="55" t="s">
        <v>46</v>
      </c>
      <c r="C22" s="42">
        <f>'[1]Curva faltante real 2036'!$AH58*1000</f>
        <v>39858477.881190419</v>
      </c>
      <c r="D22" s="56">
        <v>1</v>
      </c>
      <c r="E22" s="168">
        <f t="shared" si="0"/>
        <v>39858477.881190419</v>
      </c>
      <c r="F22" s="40"/>
    </row>
    <row r="23" spans="1:7" ht="15" x14ac:dyDescent="0.3">
      <c r="A23" s="57"/>
      <c r="B23" s="55" t="s">
        <v>47</v>
      </c>
      <c r="C23" s="42">
        <f>'[1]Curva faltante real 2036'!$AH59*1000</f>
        <v>37787907.726149455</v>
      </c>
      <c r="D23" s="56">
        <v>1</v>
      </c>
      <c r="E23" s="168">
        <f t="shared" si="0"/>
        <v>37787907.726149455</v>
      </c>
      <c r="F23" s="40"/>
    </row>
    <row r="24" spans="1:7" ht="15" x14ac:dyDescent="0.3">
      <c r="A24" s="57"/>
      <c r="B24" s="55" t="s">
        <v>48</v>
      </c>
      <c r="C24" s="42">
        <f>'[1]Curva faltante real 2036'!$AH60*1000</f>
        <v>40361705.342237003</v>
      </c>
      <c r="D24" s="56">
        <v>1</v>
      </c>
      <c r="E24" s="168">
        <f t="shared" si="0"/>
        <v>40361705.342237003</v>
      </c>
      <c r="F24" s="40"/>
    </row>
    <row r="25" spans="1:7" ht="15" x14ac:dyDescent="0.3">
      <c r="A25" s="57"/>
      <c r="B25" s="55" t="s">
        <v>49</v>
      </c>
      <c r="C25" s="42">
        <f>'[1]Curva faltante real 2036'!$AH61*1000</f>
        <v>40768832.8081268</v>
      </c>
      <c r="D25" s="56">
        <v>1</v>
      </c>
      <c r="E25" s="168">
        <f t="shared" si="0"/>
        <v>40768832.8081268</v>
      </c>
      <c r="F25" s="40"/>
    </row>
    <row r="26" spans="1:7" ht="15" x14ac:dyDescent="0.3">
      <c r="A26" s="57"/>
      <c r="B26" s="55" t="s">
        <v>50</v>
      </c>
      <c r="C26" s="42">
        <f>'[1]Curva faltante real 2036'!$AH62*1000</f>
        <v>40109673.710848987</v>
      </c>
      <c r="D26" s="56">
        <v>1</v>
      </c>
      <c r="E26" s="168">
        <f t="shared" si="0"/>
        <v>40109673.710848987</v>
      </c>
      <c r="F26" s="40"/>
    </row>
    <row r="27" spans="1:7" ht="14" x14ac:dyDescent="0.3">
      <c r="B27" s="58" t="s">
        <v>34</v>
      </c>
      <c r="C27" s="59">
        <f>SUM(C15:C26)</f>
        <v>477123352.82944196</v>
      </c>
      <c r="D27" s="60"/>
      <c r="E27" s="170">
        <f>SUM(E15:E26)</f>
        <v>477123352.82944196</v>
      </c>
      <c r="F27" s="62"/>
    </row>
    <row r="28" spans="1:7" ht="14" x14ac:dyDescent="0.3">
      <c r="B28" s="68"/>
      <c r="C28" s="69"/>
      <c r="D28" s="70"/>
      <c r="E28" s="71"/>
      <c r="F28" s="71"/>
      <c r="G28" s="72"/>
    </row>
    <row r="29" spans="1:7" x14ac:dyDescent="0.3">
      <c r="B29" s="73" t="s">
        <v>0</v>
      </c>
      <c r="C29" s="74"/>
      <c r="D29" s="75"/>
      <c r="E29" s="74"/>
      <c r="F29" s="74"/>
    </row>
    <row r="30" spans="1:7" x14ac:dyDescent="0.3">
      <c r="B30" s="74" t="s">
        <v>62</v>
      </c>
      <c r="C30" s="74"/>
      <c r="D30" s="75"/>
      <c r="E30" s="74"/>
      <c r="F30" s="74"/>
    </row>
    <row r="31" spans="1:7" x14ac:dyDescent="0.3">
      <c r="B31" s="74" t="s">
        <v>72</v>
      </c>
      <c r="C31" s="74"/>
      <c r="D31" s="75"/>
      <c r="E31" s="74"/>
      <c r="F31" s="74"/>
    </row>
    <row r="32" spans="1:7" x14ac:dyDescent="0.3">
      <c r="B32" s="74" t="s">
        <v>66</v>
      </c>
      <c r="C32" s="74"/>
      <c r="D32" s="75"/>
      <c r="E32" s="74"/>
      <c r="F32" s="74"/>
    </row>
    <row r="33" spans="2:6" x14ac:dyDescent="0.3">
      <c r="B33" s="32" t="s">
        <v>96</v>
      </c>
    </row>
    <row r="34" spans="2:6" x14ac:dyDescent="0.3">
      <c r="B34" s="32" t="s">
        <v>74</v>
      </c>
      <c r="C34" s="33"/>
      <c r="D34" s="35"/>
      <c r="E34" s="33"/>
      <c r="F34" s="33"/>
    </row>
    <row r="35" spans="2:6" ht="12.75" customHeight="1" x14ac:dyDescent="0.3">
      <c r="B35" s="190" t="s">
        <v>105</v>
      </c>
      <c r="C35" s="190"/>
      <c r="D35" s="190"/>
      <c r="E35" s="190"/>
      <c r="F35" s="190"/>
    </row>
    <row r="36" spans="2:6" x14ac:dyDescent="0.3">
      <c r="B36" s="190"/>
      <c r="C36" s="190"/>
      <c r="D36" s="190"/>
      <c r="E36" s="190"/>
      <c r="F36" s="190"/>
    </row>
    <row r="37" spans="2:6" x14ac:dyDescent="0.3">
      <c r="B37" s="190"/>
      <c r="C37" s="190"/>
      <c r="D37" s="190"/>
      <c r="E37" s="190"/>
      <c r="F37" s="190"/>
    </row>
    <row r="38" spans="2:6" x14ac:dyDescent="0.3">
      <c r="B38" s="33" t="s">
        <v>112</v>
      </c>
      <c r="C38" s="33"/>
      <c r="D38" s="35"/>
      <c r="E38" s="33"/>
      <c r="F38" s="33"/>
    </row>
    <row r="39" spans="2:6" x14ac:dyDescent="0.3">
      <c r="B39" s="32" t="s">
        <v>113</v>
      </c>
      <c r="C39" s="33"/>
      <c r="D39" s="35"/>
      <c r="E39" s="33"/>
      <c r="F39" s="33"/>
    </row>
    <row r="42" spans="2:6" ht="19" x14ac:dyDescent="0.4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2C925-721C-4424-B0BF-D19709805BCB}">
  <sheetPr>
    <tabColor rgb="FF00B050"/>
    <pageSetUpPr fitToPage="1"/>
  </sheetPr>
  <dimension ref="A1:H42"/>
  <sheetViews>
    <sheetView showGridLines="0" topLeftCell="A14" zoomScale="70" zoomScaleNormal="70" zoomScaleSheetLayoutView="100" workbookViewId="0">
      <selection activeCell="C20" sqref="C20"/>
    </sheetView>
  </sheetViews>
  <sheetFormatPr baseColWidth="10" defaultColWidth="0" defaultRowHeight="13" x14ac:dyDescent="0.3"/>
  <cols>
    <col min="1" max="1" width="5.26953125" style="32" customWidth="1"/>
    <col min="2" max="2" width="28.54296875" style="32" customWidth="1"/>
    <col min="3" max="3" width="24.8164062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0" t="s">
        <v>114</v>
      </c>
      <c r="C2" s="180"/>
      <c r="D2" s="180"/>
      <c r="E2" s="180"/>
      <c r="F2" s="180"/>
      <c r="G2" s="180"/>
      <c r="H2" s="180"/>
    </row>
    <row r="3" spans="1:8" ht="16.5" customHeight="1" x14ac:dyDescent="0.3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3">
      <c r="B4" s="180"/>
      <c r="C4" s="180"/>
      <c r="D4" s="180"/>
      <c r="E4" s="180"/>
      <c r="F4" s="180"/>
      <c r="G4" s="180"/>
      <c r="H4" s="180"/>
    </row>
    <row r="5" spans="1:8" ht="16.5" x14ac:dyDescent="0.35">
      <c r="B5" s="45" t="s">
        <v>55</v>
      </c>
      <c r="C5" s="155"/>
      <c r="D5" s="47"/>
      <c r="E5" s="47"/>
      <c r="F5" s="47"/>
    </row>
    <row r="6" spans="1:8" ht="16.5" x14ac:dyDescent="0.35">
      <c r="B6" s="45" t="s">
        <v>56</v>
      </c>
      <c r="C6" s="47" t="s">
        <v>116</v>
      </c>
      <c r="D6" s="48"/>
    </row>
    <row r="7" spans="1:8" ht="16.5" x14ac:dyDescent="0.35">
      <c r="B7" s="45" t="s">
        <v>57</v>
      </c>
      <c r="C7" s="34"/>
      <c r="D7" s="47"/>
      <c r="E7" s="47"/>
      <c r="F7" s="47"/>
    </row>
    <row r="8" spans="1:8" ht="16.5" x14ac:dyDescent="0.35">
      <c r="B8" s="45" t="s">
        <v>59</v>
      </c>
      <c r="C8" s="165"/>
      <c r="D8" s="47"/>
      <c r="E8" s="47"/>
      <c r="F8" s="47"/>
    </row>
    <row r="9" spans="1:8" ht="16.5" x14ac:dyDescent="0.35">
      <c r="B9" s="45" t="s">
        <v>29</v>
      </c>
      <c r="C9" s="41" t="s">
        <v>91</v>
      </c>
      <c r="D9" s="49"/>
    </row>
    <row r="10" spans="1:8" ht="16.5" x14ac:dyDescent="0.35">
      <c r="B10" s="50" t="s">
        <v>67</v>
      </c>
      <c r="C10" s="47" t="s">
        <v>115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B13" s="185" t="s">
        <v>104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1" customHeight="1" x14ac:dyDescent="0.3">
      <c r="A14" s="54"/>
      <c r="B14" s="186"/>
      <c r="C14" s="188"/>
      <c r="D14" s="184"/>
      <c r="E14" s="188"/>
      <c r="F14" s="182"/>
    </row>
    <row r="15" spans="1:8" ht="15" x14ac:dyDescent="0.3">
      <c r="A15" s="54"/>
      <c r="B15" s="55" t="s">
        <v>31</v>
      </c>
      <c r="C15" s="42">
        <f>'[2]Curva faltante real 2037'!$AH51*1000</f>
        <v>26583683.923812229</v>
      </c>
      <c r="D15" s="56">
        <v>1</v>
      </c>
      <c r="E15" s="168">
        <f>+C15</f>
        <v>26583683.923812229</v>
      </c>
      <c r="F15" s="40"/>
    </row>
    <row r="16" spans="1:8" ht="15" x14ac:dyDescent="0.3">
      <c r="A16" s="54"/>
      <c r="B16" s="55" t="s">
        <v>39</v>
      </c>
      <c r="C16" s="42">
        <f>'[2]Curva faltante real 2037'!$AH52*1000</f>
        <v>29624882.82646459</v>
      </c>
      <c r="D16" s="56">
        <v>1</v>
      </c>
      <c r="E16" s="168">
        <f t="shared" ref="E16:E26" si="0">+C16</f>
        <v>29624882.82646459</v>
      </c>
      <c r="F16" s="40"/>
    </row>
    <row r="17" spans="1:7" ht="15" x14ac:dyDescent="0.3">
      <c r="A17" s="54"/>
      <c r="B17" s="55" t="s">
        <v>40</v>
      </c>
      <c r="C17" s="42">
        <f>'[2]Curva faltante real 2037'!$AH53*1000</f>
        <v>30164345.583593905</v>
      </c>
      <c r="D17" s="56">
        <v>1</v>
      </c>
      <c r="E17" s="168">
        <f t="shared" si="0"/>
        <v>30164345.583593905</v>
      </c>
      <c r="F17" s="40"/>
    </row>
    <row r="18" spans="1:7" ht="15" x14ac:dyDescent="0.3">
      <c r="A18" s="54"/>
      <c r="B18" s="55" t="s">
        <v>41</v>
      </c>
      <c r="C18" s="42">
        <f>'[2]Curva faltante real 2037'!$AH54*1000</f>
        <v>29301154.652693674</v>
      </c>
      <c r="D18" s="56">
        <v>1</v>
      </c>
      <c r="E18" s="168">
        <f t="shared" si="0"/>
        <v>29301154.652693674</v>
      </c>
      <c r="F18" s="40"/>
    </row>
    <row r="19" spans="1:7" ht="15" x14ac:dyDescent="0.3">
      <c r="A19" s="54"/>
      <c r="B19" s="55" t="s">
        <v>42</v>
      </c>
      <c r="C19" s="42">
        <f>'[2]Curva faltante real 2037'!$AH55*1000</f>
        <v>30460719.170849662</v>
      </c>
      <c r="D19" s="56">
        <v>1</v>
      </c>
      <c r="E19" s="168">
        <f t="shared" si="0"/>
        <v>30460719.170849662</v>
      </c>
      <c r="F19" s="40"/>
    </row>
    <row r="20" spans="1:7" ht="15" x14ac:dyDescent="0.3">
      <c r="A20" s="57"/>
      <c r="B20" s="55" t="s">
        <v>43</v>
      </c>
      <c r="C20" s="42">
        <f>'[2]Curva faltante real 2037'!$AH56*1000</f>
        <v>28456521.095932882</v>
      </c>
      <c r="D20" s="56">
        <v>1</v>
      </c>
      <c r="E20" s="168">
        <f t="shared" si="0"/>
        <v>28456521.095932882</v>
      </c>
      <c r="F20" s="40"/>
    </row>
    <row r="21" spans="1:7" ht="15" x14ac:dyDescent="0.3">
      <c r="A21" s="57"/>
      <c r="B21" s="55" t="s">
        <v>45</v>
      </c>
      <c r="C21" s="42">
        <f>'[2]Curva faltante real 2037'!$AH57*1000</f>
        <v>29089310.097095598</v>
      </c>
      <c r="D21" s="56">
        <v>1</v>
      </c>
      <c r="E21" s="168">
        <f t="shared" si="0"/>
        <v>29089310.097095598</v>
      </c>
      <c r="F21" s="40"/>
    </row>
    <row r="22" spans="1:7" ht="15" x14ac:dyDescent="0.3">
      <c r="A22" s="57"/>
      <c r="B22" s="55" t="s">
        <v>46</v>
      </c>
      <c r="C22" s="42">
        <f>'[2]Curva faltante real 2037'!$AH58*1000</f>
        <v>30083932.509017903</v>
      </c>
      <c r="D22" s="56">
        <v>1</v>
      </c>
      <c r="E22" s="168">
        <f t="shared" si="0"/>
        <v>30083932.509017903</v>
      </c>
      <c r="F22" s="40"/>
    </row>
    <row r="23" spans="1:7" ht="15" x14ac:dyDescent="0.3">
      <c r="A23" s="57"/>
      <c r="B23" s="55" t="s">
        <v>47</v>
      </c>
      <c r="C23" s="42">
        <f>'[2]Curva faltante real 2037'!$AH59*1000</f>
        <v>30669590.605757184</v>
      </c>
      <c r="D23" s="56">
        <v>1</v>
      </c>
      <c r="E23" s="168">
        <f t="shared" si="0"/>
        <v>30669590.605757184</v>
      </c>
      <c r="F23" s="40"/>
    </row>
    <row r="24" spans="1:7" ht="15" x14ac:dyDescent="0.3">
      <c r="A24" s="57"/>
      <c r="B24" s="55" t="s">
        <v>48</v>
      </c>
      <c r="C24" s="42">
        <f>'[2]Curva faltante real 2037'!$AH60*1000</f>
        <v>31082696.042457156</v>
      </c>
      <c r="D24" s="56">
        <v>1</v>
      </c>
      <c r="E24" s="168">
        <f t="shared" si="0"/>
        <v>31082696.042457156</v>
      </c>
      <c r="F24" s="40"/>
    </row>
    <row r="25" spans="1:7" ht="15" x14ac:dyDescent="0.3">
      <c r="A25" s="57"/>
      <c r="B25" s="55" t="s">
        <v>49</v>
      </c>
      <c r="C25" s="42">
        <f>'[2]Curva faltante real 2037'!$AH61*1000</f>
        <v>31033627.996467151</v>
      </c>
      <c r="D25" s="56">
        <v>1</v>
      </c>
      <c r="E25" s="168">
        <f t="shared" si="0"/>
        <v>31033627.996467151</v>
      </c>
      <c r="F25" s="40"/>
    </row>
    <row r="26" spans="1:7" ht="15" x14ac:dyDescent="0.3">
      <c r="A26" s="57"/>
      <c r="B26" s="55" t="s">
        <v>50</v>
      </c>
      <c r="C26" s="42">
        <f>'[2]Curva faltante real 2037'!$AH62*1000</f>
        <v>30197831.259699035</v>
      </c>
      <c r="D26" s="56">
        <v>1</v>
      </c>
      <c r="E26" s="168">
        <f t="shared" si="0"/>
        <v>30197831.259699035</v>
      </c>
      <c r="F26" s="40"/>
    </row>
    <row r="27" spans="1:7" ht="14" x14ac:dyDescent="0.3">
      <c r="B27" s="58" t="s">
        <v>34</v>
      </c>
      <c r="C27" s="59">
        <f>SUM(C15:C26)</f>
        <v>356748295.76384097</v>
      </c>
      <c r="D27" s="60"/>
      <c r="E27" s="170">
        <f>SUM(E15:E26)</f>
        <v>356748295.76384097</v>
      </c>
      <c r="F27" s="62"/>
    </row>
    <row r="28" spans="1:7" ht="14" x14ac:dyDescent="0.3">
      <c r="B28" s="68"/>
      <c r="C28" s="69"/>
      <c r="D28" s="70"/>
      <c r="E28" s="71"/>
      <c r="F28" s="71"/>
      <c r="G28" s="72"/>
    </row>
    <row r="29" spans="1:7" x14ac:dyDescent="0.3">
      <c r="B29" s="73" t="s">
        <v>0</v>
      </c>
      <c r="C29" s="74"/>
      <c r="D29" s="75"/>
      <c r="E29" s="74"/>
      <c r="F29" s="74"/>
    </row>
    <row r="30" spans="1:7" x14ac:dyDescent="0.3">
      <c r="B30" s="74" t="s">
        <v>62</v>
      </c>
      <c r="C30" s="74"/>
      <c r="D30" s="75"/>
      <c r="E30" s="74"/>
      <c r="F30" s="74"/>
    </row>
    <row r="31" spans="1:7" x14ac:dyDescent="0.3">
      <c r="B31" s="74" t="s">
        <v>72</v>
      </c>
      <c r="C31" s="74"/>
      <c r="D31" s="75"/>
      <c r="E31" s="74"/>
      <c r="F31" s="74"/>
    </row>
    <row r="32" spans="1:7" x14ac:dyDescent="0.3">
      <c r="B32" s="74" t="s">
        <v>66</v>
      </c>
      <c r="C32" s="74"/>
      <c r="D32" s="75"/>
      <c r="E32" s="74"/>
      <c r="F32" s="74"/>
    </row>
    <row r="33" spans="2:6" x14ac:dyDescent="0.3">
      <c r="B33" s="32" t="s">
        <v>96</v>
      </c>
    </row>
    <row r="34" spans="2:6" x14ac:dyDescent="0.3">
      <c r="B34" s="32" t="s">
        <v>74</v>
      </c>
      <c r="C34" s="33"/>
      <c r="D34" s="35"/>
      <c r="E34" s="33"/>
      <c r="F34" s="33"/>
    </row>
    <row r="35" spans="2:6" ht="12.75" customHeight="1" x14ac:dyDescent="0.3">
      <c r="B35" s="190" t="s">
        <v>105</v>
      </c>
      <c r="C35" s="190"/>
      <c r="D35" s="190"/>
      <c r="E35" s="190"/>
      <c r="F35" s="190"/>
    </row>
    <row r="36" spans="2:6" x14ac:dyDescent="0.3">
      <c r="B36" s="190"/>
      <c r="C36" s="190"/>
      <c r="D36" s="190"/>
      <c r="E36" s="190"/>
      <c r="F36" s="190"/>
    </row>
    <row r="37" spans="2:6" x14ac:dyDescent="0.3">
      <c r="B37" s="190"/>
      <c r="C37" s="190"/>
      <c r="D37" s="190"/>
      <c r="E37" s="190"/>
      <c r="F37" s="190"/>
    </row>
    <row r="38" spans="2:6" x14ac:dyDescent="0.3">
      <c r="B38" s="33" t="s">
        <v>112</v>
      </c>
      <c r="C38" s="33"/>
      <c r="D38" s="35"/>
      <c r="E38" s="33"/>
      <c r="F38" s="33"/>
    </row>
    <row r="39" spans="2:6" x14ac:dyDescent="0.3">
      <c r="B39" s="32" t="s">
        <v>113</v>
      </c>
      <c r="C39" s="33"/>
      <c r="D39" s="35"/>
      <c r="E39" s="33"/>
      <c r="F39" s="33"/>
    </row>
    <row r="42" spans="2:6" ht="19" x14ac:dyDescent="0.4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1521">
    <tabColor theme="3" tint="0.39997558519241921"/>
    <pageSetUpPr fitToPage="1"/>
  </sheetPr>
  <dimension ref="A1:AG111"/>
  <sheetViews>
    <sheetView showGridLines="0" zoomScaleNormal="100" workbookViewId="0">
      <pane xSplit="4" ySplit="10" topLeftCell="E13" activePane="bottomRight" state="frozen"/>
      <selection activeCell="C27" sqref="C27"/>
      <selection pane="topRight" activeCell="C27" sqref="C27"/>
      <selection pane="bottomLeft" activeCell="C27" sqref="C27"/>
      <selection pane="bottomRight" activeCell="A15" sqref="A15:A18"/>
    </sheetView>
  </sheetViews>
  <sheetFormatPr baseColWidth="10" defaultColWidth="0" defaultRowHeight="12.5" x14ac:dyDescent="0.25"/>
  <cols>
    <col min="1" max="1" width="8.26953125" style="1" customWidth="1"/>
    <col min="2" max="2" width="14.7265625" style="1" customWidth="1"/>
    <col min="3" max="3" width="11.1796875" style="1" customWidth="1"/>
    <col min="4" max="4" width="7.81640625" style="1" customWidth="1"/>
    <col min="5" max="9" width="14.453125" style="1" bestFit="1" customWidth="1"/>
    <col min="10" max="25" width="15.54296875" style="1" bestFit="1" customWidth="1"/>
    <col min="26" max="26" width="18.26953125" style="1" customWidth="1"/>
    <col min="27" max="28" width="15.54296875" style="1" bestFit="1" customWidth="1"/>
    <col min="29" max="29" width="16.81640625" style="1" bestFit="1" customWidth="1"/>
    <col min="30" max="30" width="19.8164062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4" x14ac:dyDescent="0.25">
      <c r="A1" s="156" t="s">
        <v>79</v>
      </c>
      <c r="B1" s="157"/>
      <c r="C1" s="157"/>
      <c r="D1" s="157"/>
    </row>
    <row r="2" spans="1:33" ht="15.5" x14ac:dyDescent="0.25">
      <c r="A2" s="156" t="s">
        <v>55</v>
      </c>
      <c r="B2" s="157"/>
      <c r="C2" s="157"/>
      <c r="D2" s="205"/>
      <c r="E2" s="205"/>
      <c r="F2" s="81"/>
    </row>
    <row r="3" spans="1:33" ht="15.5" x14ac:dyDescent="0.25">
      <c r="A3" s="156" t="s">
        <v>56</v>
      </c>
      <c r="B3" s="157"/>
      <c r="C3" s="157"/>
      <c r="D3" s="158" t="str">
        <f>'Formato Resumen 22'!$C$6</f>
        <v>GM-22-003</v>
      </c>
      <c r="E3" s="81"/>
      <c r="F3" s="81"/>
    </row>
    <row r="4" spans="1:33" ht="15.5" x14ac:dyDescent="0.25">
      <c r="A4" s="156" t="s">
        <v>57</v>
      </c>
      <c r="B4" s="157"/>
      <c r="C4" s="157"/>
      <c r="D4" s="159"/>
      <c r="E4" s="81"/>
      <c r="F4" s="81"/>
      <c r="H4" s="83"/>
    </row>
    <row r="5" spans="1:33" ht="15.5" x14ac:dyDescent="0.25">
      <c r="A5" s="156" t="s">
        <v>59</v>
      </c>
      <c r="B5" s="157"/>
      <c r="C5" s="157"/>
      <c r="D5" s="159"/>
      <c r="E5" s="81"/>
      <c r="F5" s="81"/>
    </row>
    <row r="6" spans="1:33" ht="15.5" x14ac:dyDescent="0.25">
      <c r="A6" s="156" t="s">
        <v>28</v>
      </c>
      <c r="B6" s="157"/>
      <c r="C6" s="157"/>
      <c r="D6" s="160" t="e">
        <f>#REF!</f>
        <v>#REF!</v>
      </c>
      <c r="E6" s="84"/>
      <c r="F6" s="84"/>
    </row>
    <row r="7" spans="1:33" ht="15.5" x14ac:dyDescent="0.25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3">
      <c r="A8" s="162" t="s">
        <v>60</v>
      </c>
      <c r="B8" s="157"/>
      <c r="C8" s="157"/>
      <c r="D8" s="161" t="s">
        <v>38</v>
      </c>
    </row>
    <row r="9" spans="1:33" ht="16" thickBot="1" x14ac:dyDescent="0.3">
      <c r="C9" s="195"/>
      <c r="D9" s="195"/>
    </row>
    <row r="10" spans="1:33" s="93" customFormat="1" ht="26.5" thickBot="1" x14ac:dyDescent="0.3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4" x14ac:dyDescent="0.25">
      <c r="A11" s="201" t="e">
        <f>+DATE(#REF!,1,1)</f>
        <v>#REF!</v>
      </c>
      <c r="B11" s="199">
        <f>+'Formato Resumen 22'!E15</f>
        <v>0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4" x14ac:dyDescent="0.25">
      <c r="A12" s="201"/>
      <c r="B12" s="199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4" x14ac:dyDescent="0.25">
      <c r="A13" s="201"/>
      <c r="B13" s="199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4.5" thickBot="1" x14ac:dyDescent="0.3">
      <c r="A14" s="202"/>
      <c r="B14" s="200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4" x14ac:dyDescent="0.25">
      <c r="A15" s="201" t="e">
        <f>+DATE(#REF!,1+1,1)</f>
        <v>#REF!</v>
      </c>
      <c r="B15" s="199">
        <f>+'Formato Resumen 22'!E16</f>
        <v>0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4" x14ac:dyDescent="0.25">
      <c r="A16" s="201"/>
      <c r="B16" s="199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4" x14ac:dyDescent="0.25">
      <c r="A17" s="201"/>
      <c r="B17" s="199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4.5" thickBot="1" x14ac:dyDescent="0.3">
      <c r="A18" s="202"/>
      <c r="B18" s="200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4" x14ac:dyDescent="0.25">
      <c r="A19" s="204" t="e">
        <f>+DATE(#REF!,3,1)</f>
        <v>#REF!</v>
      </c>
      <c r="B19" s="199">
        <f>+'Formato Resumen 22'!E17</f>
        <v>0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4" x14ac:dyDescent="0.25">
      <c r="A20" s="201"/>
      <c r="B20" s="199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4" x14ac:dyDescent="0.25">
      <c r="A21" s="201"/>
      <c r="B21" s="199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4.5" thickBot="1" x14ac:dyDescent="0.3">
      <c r="A22" s="202"/>
      <c r="B22" s="200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4" x14ac:dyDescent="0.25">
      <c r="A23" s="201" t="e">
        <f>+DATE(#REF!,4,1)</f>
        <v>#REF!</v>
      </c>
      <c r="B23" s="199">
        <f>+'Formato Resumen 22'!E18</f>
        <v>0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4" x14ac:dyDescent="0.25">
      <c r="A24" s="201"/>
      <c r="B24" s="199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4" x14ac:dyDescent="0.25">
      <c r="A25" s="201"/>
      <c r="B25" s="199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4.5" thickBot="1" x14ac:dyDescent="0.3">
      <c r="A26" s="202"/>
      <c r="B26" s="200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4" x14ac:dyDescent="0.25">
      <c r="A27" s="201" t="e">
        <f>+DATE(#REF!,5,1)</f>
        <v>#REF!</v>
      </c>
      <c r="B27" s="199">
        <f>+'Formato Resumen 22'!E19</f>
        <v>0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4" x14ac:dyDescent="0.25">
      <c r="A28" s="201"/>
      <c r="B28" s="199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4" x14ac:dyDescent="0.25">
      <c r="A29" s="201"/>
      <c r="B29" s="199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4.5" thickBot="1" x14ac:dyDescent="0.3">
      <c r="A30" s="202"/>
      <c r="B30" s="200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4" x14ac:dyDescent="0.25">
      <c r="A31" s="201" t="e">
        <f>+DATE(#REF!,6,1)</f>
        <v>#REF!</v>
      </c>
      <c r="B31" s="199">
        <f>+'Formato Resumen 22'!E20</f>
        <v>0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4" x14ac:dyDescent="0.25">
      <c r="A32" s="201"/>
      <c r="B32" s="199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4" x14ac:dyDescent="0.25">
      <c r="A33" s="201"/>
      <c r="B33" s="199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4.5" thickBot="1" x14ac:dyDescent="0.3">
      <c r="A34" s="202"/>
      <c r="B34" s="200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4" x14ac:dyDescent="0.25">
      <c r="A35" s="201" t="e">
        <f>+DATE(#REF!,7,1)</f>
        <v>#REF!</v>
      </c>
      <c r="B35" s="199">
        <f>+'Formato Resumen 22'!E21</f>
        <v>0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4" x14ac:dyDescent="0.25">
      <c r="A36" s="201"/>
      <c r="B36" s="199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4" x14ac:dyDescent="0.25">
      <c r="A37" s="201"/>
      <c r="B37" s="199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4.5" thickBot="1" x14ac:dyDescent="0.3">
      <c r="A38" s="202"/>
      <c r="B38" s="200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4" x14ac:dyDescent="0.25">
      <c r="A39" s="201" t="e">
        <f>+DATE(#REF!,8,1)</f>
        <v>#REF!</v>
      </c>
      <c r="B39" s="199">
        <f>+'Formato Resumen 22'!E22</f>
        <v>0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4" x14ac:dyDescent="0.25">
      <c r="A40" s="201"/>
      <c r="B40" s="199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4" x14ac:dyDescent="0.25">
      <c r="A41" s="201"/>
      <c r="B41" s="199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4.5" thickBot="1" x14ac:dyDescent="0.3">
      <c r="A42" s="202"/>
      <c r="B42" s="200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4" x14ac:dyDescent="0.25">
      <c r="A43" s="201" t="e">
        <f>+DATE(#REF!,9,1)</f>
        <v>#REF!</v>
      </c>
      <c r="B43" s="199">
        <f>+'Formato Resumen 22'!E23</f>
        <v>90877367.720107675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4" x14ac:dyDescent="0.25">
      <c r="A44" s="201"/>
      <c r="B44" s="199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4" x14ac:dyDescent="0.25">
      <c r="A45" s="201"/>
      <c r="B45" s="199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4.5" thickBot="1" x14ac:dyDescent="0.3">
      <c r="A46" s="202"/>
      <c r="B46" s="200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4" x14ac:dyDescent="0.25">
      <c r="A47" s="201" t="e">
        <f>+DATE(#REF!,10,1)</f>
        <v>#REF!</v>
      </c>
      <c r="B47" s="199">
        <f>+'Formato Resumen 22'!E24</f>
        <v>94573898.211837918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4" x14ac:dyDescent="0.25">
      <c r="A48" s="201"/>
      <c r="B48" s="199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4" x14ac:dyDescent="0.25">
      <c r="A49" s="201"/>
      <c r="B49" s="199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4.5" thickBot="1" x14ac:dyDescent="0.3">
      <c r="A50" s="202"/>
      <c r="B50" s="200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4" x14ac:dyDescent="0.25">
      <c r="A51" s="201" t="e">
        <f>+DATE(#REF!,11,1)</f>
        <v>#REF!</v>
      </c>
      <c r="B51" s="199">
        <f>+'Formato Resumen 22'!E25</f>
        <v>98268092.369285017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4" x14ac:dyDescent="0.25">
      <c r="A52" s="201"/>
      <c r="B52" s="199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4" x14ac:dyDescent="0.25">
      <c r="A53" s="201"/>
      <c r="B53" s="199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4.5" thickBot="1" x14ac:dyDescent="0.3">
      <c r="A54" s="202"/>
      <c r="B54" s="200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4" x14ac:dyDescent="0.25">
      <c r="A55" s="201" t="e">
        <f>+DATE(#REF!,12,1)</f>
        <v>#REF!</v>
      </c>
      <c r="B55" s="199">
        <f>+'Formato Resumen 22'!E26</f>
        <v>111363678.51476444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4" x14ac:dyDescent="0.25">
      <c r="A56" s="201"/>
      <c r="B56" s="199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4" x14ac:dyDescent="0.25">
      <c r="A57" s="201"/>
      <c r="B57" s="199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4.5" thickBot="1" x14ac:dyDescent="0.3">
      <c r="A58" s="202"/>
      <c r="B58" s="200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5">
      <c r="AD59" s="172" t="e">
        <f>+AD14+AD18+AD22+AD26+AD30+AD34+AD38+AD42+AD46+AD50+AD54+AD58</f>
        <v>#REF!</v>
      </c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W61" s="37"/>
      <c r="Z61" s="7" t="s">
        <v>58</v>
      </c>
    </row>
    <row r="62" spans="1:33" ht="18.5" thickBot="1" x14ac:dyDescent="0.45">
      <c r="B62" s="138"/>
      <c r="Z62" s="139"/>
    </row>
    <row r="63" spans="1:33" ht="26.5" thickBot="1" x14ac:dyDescent="0.3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4" x14ac:dyDescent="0.25">
      <c r="A64" s="192" t="e">
        <f>A11</f>
        <v>#REF!</v>
      </c>
      <c r="B64" s="192"/>
      <c r="C64" s="13" t="s">
        <v>35</v>
      </c>
      <c r="D64" s="14" t="e">
        <f>D11</f>
        <v>#REF!</v>
      </c>
      <c r="E64" s="10" t="e">
        <f>#REF!</f>
        <v>#REF!</v>
      </c>
      <c r="F64" s="15" t="e">
        <f>#REF!</f>
        <v>#REF!</v>
      </c>
      <c r="G64" s="15" t="e">
        <f>#REF!</f>
        <v>#REF!</v>
      </c>
      <c r="H64" s="15" t="e">
        <f>#REF!</f>
        <v>#REF!</v>
      </c>
      <c r="I64" s="15" t="e">
        <f>#REF!</f>
        <v>#REF!</v>
      </c>
      <c r="J64" s="15" t="e">
        <f>#REF!</f>
        <v>#REF!</v>
      </c>
      <c r="K64" s="15" t="e">
        <f>#REF!</f>
        <v>#REF!</v>
      </c>
      <c r="L64" s="15" t="e">
        <f>#REF!</f>
        <v>#REF!</v>
      </c>
      <c r="M64" s="15" t="e">
        <f>#REF!</f>
        <v>#REF!</v>
      </c>
      <c r="N64" s="15" t="e">
        <f>#REF!</f>
        <v>#REF!</v>
      </c>
      <c r="O64" s="15" t="e">
        <f>#REF!</f>
        <v>#REF!</v>
      </c>
      <c r="P64" s="15" t="e">
        <f>#REF!</f>
        <v>#REF!</v>
      </c>
      <c r="Q64" s="15" t="e">
        <f>#REF!</f>
        <v>#REF!</v>
      </c>
      <c r="R64" s="15" t="e">
        <f>#REF!</f>
        <v>#REF!</v>
      </c>
      <c r="S64" s="15" t="e">
        <f>#REF!</f>
        <v>#REF!</v>
      </c>
      <c r="T64" s="15" t="e">
        <f>#REF!</f>
        <v>#REF!</v>
      </c>
      <c r="U64" s="15" t="e">
        <f>#REF!</f>
        <v>#REF!</v>
      </c>
      <c r="V64" s="15" t="e">
        <f>#REF!</f>
        <v>#REF!</v>
      </c>
      <c r="W64" s="15" t="e">
        <f>#REF!</f>
        <v>#REF!</v>
      </c>
      <c r="X64" s="15" t="e">
        <f>#REF!</f>
        <v>#REF!</v>
      </c>
      <c r="Y64" s="15" t="e">
        <f>#REF!</f>
        <v>#REF!</v>
      </c>
      <c r="Z64" s="15" t="e">
        <f>#REF!</f>
        <v>#REF!</v>
      </c>
      <c r="AA64" s="15" t="e">
        <f>#REF!</f>
        <v>#REF!</v>
      </c>
      <c r="AB64" s="16" t="e">
        <f>#REF!</f>
        <v>#REF!</v>
      </c>
      <c r="AC64" s="12" t="e">
        <f>+SUM(E64:AB64)*D64</f>
        <v>#REF!</v>
      </c>
    </row>
    <row r="65" spans="1:29" ht="14" x14ac:dyDescent="0.25">
      <c r="A65" s="193"/>
      <c r="B65" s="193"/>
      <c r="C65" s="17" t="s">
        <v>36</v>
      </c>
      <c r="D65" s="18" t="e">
        <f>D12</f>
        <v>#REF!</v>
      </c>
      <c r="E65" s="19" t="e">
        <f>#REF!</f>
        <v>#REF!</v>
      </c>
      <c r="F65" s="20" t="e">
        <f>#REF!</f>
        <v>#REF!</v>
      </c>
      <c r="G65" s="20" t="e">
        <f>#REF!</f>
        <v>#REF!</v>
      </c>
      <c r="H65" s="20" t="e">
        <f>#REF!</f>
        <v>#REF!</v>
      </c>
      <c r="I65" s="20" t="e">
        <f>#REF!</f>
        <v>#REF!</v>
      </c>
      <c r="J65" s="20" t="e">
        <f>#REF!</f>
        <v>#REF!</v>
      </c>
      <c r="K65" s="20" t="e">
        <f>#REF!</f>
        <v>#REF!</v>
      </c>
      <c r="L65" s="20" t="e">
        <f>#REF!</f>
        <v>#REF!</v>
      </c>
      <c r="M65" s="20" t="e">
        <f>#REF!</f>
        <v>#REF!</v>
      </c>
      <c r="N65" s="20" t="e">
        <f>#REF!</f>
        <v>#REF!</v>
      </c>
      <c r="O65" s="20" t="e">
        <f>#REF!</f>
        <v>#REF!</v>
      </c>
      <c r="P65" s="20" t="e">
        <f>#REF!</f>
        <v>#REF!</v>
      </c>
      <c r="Q65" s="20" t="e">
        <f>#REF!</f>
        <v>#REF!</v>
      </c>
      <c r="R65" s="20" t="e">
        <f>#REF!</f>
        <v>#REF!</v>
      </c>
      <c r="S65" s="20" t="e">
        <f>#REF!</f>
        <v>#REF!</v>
      </c>
      <c r="T65" s="20" t="e">
        <f>#REF!</f>
        <v>#REF!</v>
      </c>
      <c r="U65" s="20" t="e">
        <f>#REF!</f>
        <v>#REF!</v>
      </c>
      <c r="V65" s="20" t="e">
        <f>#REF!</f>
        <v>#REF!</v>
      </c>
      <c r="W65" s="20" t="e">
        <f>#REF!</f>
        <v>#REF!</v>
      </c>
      <c r="X65" s="20" t="e">
        <f>#REF!</f>
        <v>#REF!</v>
      </c>
      <c r="Y65" s="20" t="e">
        <f>#REF!</f>
        <v>#REF!</v>
      </c>
      <c r="Z65" s="20" t="e">
        <f>#REF!</f>
        <v>#REF!</v>
      </c>
      <c r="AA65" s="20" t="e">
        <f>#REF!</f>
        <v>#REF!</v>
      </c>
      <c r="AB65" s="21" t="e">
        <f>#REF!</f>
        <v>#REF!</v>
      </c>
      <c r="AC65" s="12" t="e">
        <f>+SUM(E65:AB65)*D65</f>
        <v>#REF!</v>
      </c>
    </row>
    <row r="66" spans="1:29" ht="14" x14ac:dyDescent="0.25">
      <c r="A66" s="193"/>
      <c r="B66" s="193"/>
      <c r="C66" s="22" t="s">
        <v>37</v>
      </c>
      <c r="D66" s="23" t="e">
        <f>D13</f>
        <v>#REF!</v>
      </c>
      <c r="E66" s="24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 t="e">
        <f>#REF!</f>
        <v>#REF!</v>
      </c>
      <c r="O66" s="25" t="e">
        <f>#REF!</f>
        <v>#REF!</v>
      </c>
      <c r="P66" s="25" t="e">
        <f>#REF!</f>
        <v>#REF!</v>
      </c>
      <c r="Q66" s="25" t="e">
        <f>#REF!</f>
        <v>#REF!</v>
      </c>
      <c r="R66" s="25" t="e">
        <f>#REF!</f>
        <v>#REF!</v>
      </c>
      <c r="S66" s="25" t="e">
        <f>#REF!</f>
        <v>#REF!</v>
      </c>
      <c r="T66" s="25" t="e">
        <f>#REF!</f>
        <v>#REF!</v>
      </c>
      <c r="U66" s="25" t="e">
        <f>#REF!</f>
        <v>#REF!</v>
      </c>
      <c r="V66" s="25" t="e">
        <f>#REF!</f>
        <v>#REF!</v>
      </c>
      <c r="W66" s="25" t="e">
        <f>#REF!</f>
        <v>#REF!</v>
      </c>
      <c r="X66" s="25" t="e">
        <f>#REF!</f>
        <v>#REF!</v>
      </c>
      <c r="Y66" s="25" t="e">
        <f>#REF!</f>
        <v>#REF!</v>
      </c>
      <c r="Z66" s="25" t="e">
        <f>#REF!</f>
        <v>#REF!</v>
      </c>
      <c r="AA66" s="25" t="e">
        <f>#REF!</f>
        <v>#REF!</v>
      </c>
      <c r="AB66" s="26" t="e">
        <f>#REF!</f>
        <v>#REF!</v>
      </c>
      <c r="AC66" s="12" t="e">
        <f>+SUM(E66:AB66)*D66</f>
        <v>#REF!</v>
      </c>
    </row>
    <row r="67" spans="1:29" ht="14.5" thickBot="1" x14ac:dyDescent="0.3">
      <c r="A67" s="194"/>
      <c r="B67" s="194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" si="49">SUMPRODUCT($D64:$D66,F64:F66)</f>
        <v>#REF!</v>
      </c>
      <c r="G67" s="29" t="e">
        <f t="shared" ref="G67" si="50">SUMPRODUCT($D64:$D66,G64:G66)</f>
        <v>#REF!</v>
      </c>
      <c r="H67" s="29" t="e">
        <f t="shared" ref="H67" si="51">SUMPRODUCT($D64:$D66,H64:H66)</f>
        <v>#REF!</v>
      </c>
      <c r="I67" s="29" t="e">
        <f t="shared" ref="I67" si="52">SUMPRODUCT($D64:$D66,I64:I66)</f>
        <v>#REF!</v>
      </c>
      <c r="J67" s="29" t="e">
        <f t="shared" ref="J67" si="53">SUMPRODUCT($D64:$D66,J64:J66)</f>
        <v>#REF!</v>
      </c>
      <c r="K67" s="29" t="e">
        <f t="shared" ref="K67" si="54">SUMPRODUCT($D64:$D66,K64:K66)</f>
        <v>#REF!</v>
      </c>
      <c r="L67" s="29" t="e">
        <f t="shared" ref="L67" si="55">SUMPRODUCT($D64:$D66,L64:L66)</f>
        <v>#REF!</v>
      </c>
      <c r="M67" s="29" t="e">
        <f t="shared" ref="M67" si="56">SUMPRODUCT($D64:$D66,M64:M66)</f>
        <v>#REF!</v>
      </c>
      <c r="N67" s="29" t="e">
        <f t="shared" ref="N67" si="57">SUMPRODUCT($D64:$D66,N64:N66)</f>
        <v>#REF!</v>
      </c>
      <c r="O67" s="29" t="e">
        <f t="shared" ref="O67" si="58">SUMPRODUCT($D64:$D66,O64:O66)</f>
        <v>#REF!</v>
      </c>
      <c r="P67" s="29" t="e">
        <f t="shared" ref="P67" si="59">SUMPRODUCT($D64:$D66,P64:P66)</f>
        <v>#REF!</v>
      </c>
      <c r="Q67" s="29" t="e">
        <f t="shared" ref="Q67" si="60">SUMPRODUCT($D64:$D66,Q64:Q66)</f>
        <v>#REF!</v>
      </c>
      <c r="R67" s="29" t="e">
        <f t="shared" ref="R67" si="61">SUMPRODUCT($D64:$D66,R64:R66)</f>
        <v>#REF!</v>
      </c>
      <c r="S67" s="29" t="e">
        <f t="shared" ref="S67" si="62">SUMPRODUCT($D64:$D66,S64:S66)</f>
        <v>#REF!</v>
      </c>
      <c r="T67" s="29" t="e">
        <f t="shared" ref="T67" si="63">SUMPRODUCT($D64:$D66,T64:T66)</f>
        <v>#REF!</v>
      </c>
      <c r="U67" s="29" t="e">
        <f t="shared" ref="U67" si="64">SUMPRODUCT($D64:$D66,U64:U66)</f>
        <v>#REF!</v>
      </c>
      <c r="V67" s="29" t="e">
        <f t="shared" ref="V67" si="65">SUMPRODUCT($D64:$D66,V64:V66)</f>
        <v>#REF!</v>
      </c>
      <c r="W67" s="29" t="e">
        <f t="shared" ref="W67" si="66">SUMPRODUCT($D64:$D66,W64:W66)</f>
        <v>#REF!</v>
      </c>
      <c r="X67" s="29" t="e">
        <f t="shared" ref="X67" si="67">SUMPRODUCT($D64:$D66,X64:X66)</f>
        <v>#REF!</v>
      </c>
      <c r="Y67" s="29" t="e">
        <f t="shared" ref="Y67" si="68">SUMPRODUCT($D64:$D66,Y64:Y66)</f>
        <v>#REF!</v>
      </c>
      <c r="Z67" s="29" t="e">
        <f t="shared" ref="Z67" si="69">SUMPRODUCT($D64:$D66,Z64:Z66)</f>
        <v>#REF!</v>
      </c>
      <c r="AA67" s="29" t="e">
        <f t="shared" ref="AA67" si="70">SUMPRODUCT($D64:$D66,AA64:AA66)</f>
        <v>#REF!</v>
      </c>
      <c r="AB67" s="29" t="e">
        <f t="shared" ref="AB67" si="71">SUMPRODUCT($D64:$D66,AB64:AB66)</f>
        <v>#REF!</v>
      </c>
      <c r="AC67" s="30" t="e">
        <f>+SUM(E67:AB67)</f>
        <v>#REF!</v>
      </c>
    </row>
    <row r="68" spans="1:29" ht="14" x14ac:dyDescent="0.25">
      <c r="A68" s="192" t="e">
        <f t="shared" ref="A68" si="72">A15</f>
        <v>#REF!</v>
      </c>
      <c r="B68" s="193"/>
      <c r="C68" s="13" t="s">
        <v>35</v>
      </c>
      <c r="D68" s="14" t="e">
        <f>D15</f>
        <v>#REF!</v>
      </c>
      <c r="E68" s="10" t="e">
        <f>#REF!</f>
        <v>#REF!</v>
      </c>
      <c r="F68" s="15" t="e">
        <f>#REF!</f>
        <v>#REF!</v>
      </c>
      <c r="G68" s="15" t="e">
        <f>#REF!</f>
        <v>#REF!</v>
      </c>
      <c r="H68" s="15" t="e">
        <f>#REF!</f>
        <v>#REF!</v>
      </c>
      <c r="I68" s="15" t="e">
        <f>#REF!</f>
        <v>#REF!</v>
      </c>
      <c r="J68" s="15" t="e">
        <f>#REF!</f>
        <v>#REF!</v>
      </c>
      <c r="K68" s="15" t="e">
        <f>#REF!</f>
        <v>#REF!</v>
      </c>
      <c r="L68" s="15" t="e">
        <f>#REF!</f>
        <v>#REF!</v>
      </c>
      <c r="M68" s="15" t="e">
        <f>#REF!</f>
        <v>#REF!</v>
      </c>
      <c r="N68" s="15" t="e">
        <f>#REF!</f>
        <v>#REF!</v>
      </c>
      <c r="O68" s="15" t="e">
        <f>#REF!</f>
        <v>#REF!</v>
      </c>
      <c r="P68" s="15" t="e">
        <f>#REF!</f>
        <v>#REF!</v>
      </c>
      <c r="Q68" s="15" t="e">
        <f>#REF!</f>
        <v>#REF!</v>
      </c>
      <c r="R68" s="15" t="e">
        <f>#REF!</f>
        <v>#REF!</v>
      </c>
      <c r="S68" s="15" t="e">
        <f>#REF!</f>
        <v>#REF!</v>
      </c>
      <c r="T68" s="15" t="e">
        <f>#REF!</f>
        <v>#REF!</v>
      </c>
      <c r="U68" s="15" t="e">
        <f>#REF!</f>
        <v>#REF!</v>
      </c>
      <c r="V68" s="15" t="e">
        <f>#REF!</f>
        <v>#REF!</v>
      </c>
      <c r="W68" s="15" t="e">
        <f>#REF!</f>
        <v>#REF!</v>
      </c>
      <c r="X68" s="15" t="e">
        <f>#REF!</f>
        <v>#REF!</v>
      </c>
      <c r="Y68" s="15" t="e">
        <f>#REF!</f>
        <v>#REF!</v>
      </c>
      <c r="Z68" s="15" t="e">
        <f>#REF!</f>
        <v>#REF!</v>
      </c>
      <c r="AA68" s="15" t="e">
        <f>#REF!</f>
        <v>#REF!</v>
      </c>
      <c r="AB68" s="16" t="e">
        <f>#REF!</f>
        <v>#REF!</v>
      </c>
      <c r="AC68" s="12" t="e">
        <f>+SUM(E68:AB68)*D68</f>
        <v>#REF!</v>
      </c>
    </row>
    <row r="69" spans="1:29" ht="14" x14ac:dyDescent="0.25">
      <c r="A69" s="193"/>
      <c r="B69" s="193"/>
      <c r="C69" s="17" t="s">
        <v>36</v>
      </c>
      <c r="D69" s="18" t="e">
        <f>D16</f>
        <v>#REF!</v>
      </c>
      <c r="E69" s="19" t="e">
        <f>#REF!</f>
        <v>#REF!</v>
      </c>
      <c r="F69" s="20" t="e">
        <f>#REF!</f>
        <v>#REF!</v>
      </c>
      <c r="G69" s="20" t="e">
        <f>#REF!</f>
        <v>#REF!</v>
      </c>
      <c r="H69" s="20" t="e">
        <f>#REF!</f>
        <v>#REF!</v>
      </c>
      <c r="I69" s="20" t="e">
        <f>#REF!</f>
        <v>#REF!</v>
      </c>
      <c r="J69" s="20" t="e">
        <f>#REF!</f>
        <v>#REF!</v>
      </c>
      <c r="K69" s="20" t="e">
        <f>#REF!</f>
        <v>#REF!</v>
      </c>
      <c r="L69" s="20" t="e">
        <f>#REF!</f>
        <v>#REF!</v>
      </c>
      <c r="M69" s="20" t="e">
        <f>#REF!</f>
        <v>#REF!</v>
      </c>
      <c r="N69" s="20" t="e">
        <f>#REF!</f>
        <v>#REF!</v>
      </c>
      <c r="O69" s="20" t="e">
        <f>#REF!</f>
        <v>#REF!</v>
      </c>
      <c r="P69" s="20" t="e">
        <f>#REF!</f>
        <v>#REF!</v>
      </c>
      <c r="Q69" s="20" t="e">
        <f>#REF!</f>
        <v>#REF!</v>
      </c>
      <c r="R69" s="20" t="e">
        <f>#REF!</f>
        <v>#REF!</v>
      </c>
      <c r="S69" s="20" t="e">
        <f>#REF!</f>
        <v>#REF!</v>
      </c>
      <c r="T69" s="20" t="e">
        <f>#REF!</f>
        <v>#REF!</v>
      </c>
      <c r="U69" s="20" t="e">
        <f>#REF!</f>
        <v>#REF!</v>
      </c>
      <c r="V69" s="20" t="e">
        <f>#REF!</f>
        <v>#REF!</v>
      </c>
      <c r="W69" s="20" t="e">
        <f>#REF!</f>
        <v>#REF!</v>
      </c>
      <c r="X69" s="20" t="e">
        <f>#REF!</f>
        <v>#REF!</v>
      </c>
      <c r="Y69" s="20" t="e">
        <f>#REF!</f>
        <v>#REF!</v>
      </c>
      <c r="Z69" s="20" t="e">
        <f>#REF!</f>
        <v>#REF!</v>
      </c>
      <c r="AA69" s="20" t="e">
        <f>#REF!</f>
        <v>#REF!</v>
      </c>
      <c r="AB69" s="21" t="e">
        <f>#REF!</f>
        <v>#REF!</v>
      </c>
      <c r="AC69" s="12" t="e">
        <f>+SUM(E69:AB69)*D69</f>
        <v>#REF!</v>
      </c>
    </row>
    <row r="70" spans="1:29" ht="14" x14ac:dyDescent="0.25">
      <c r="A70" s="193"/>
      <c r="B70" s="193"/>
      <c r="C70" s="22" t="s">
        <v>37</v>
      </c>
      <c r="D70" s="23" t="e">
        <f>D17</f>
        <v>#REF!</v>
      </c>
      <c r="E70" s="24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 t="e">
        <f>#REF!</f>
        <v>#REF!</v>
      </c>
      <c r="O70" s="25" t="e">
        <f>#REF!</f>
        <v>#REF!</v>
      </c>
      <c r="P70" s="25" t="e">
        <f>#REF!</f>
        <v>#REF!</v>
      </c>
      <c r="Q70" s="25" t="e">
        <f>#REF!</f>
        <v>#REF!</v>
      </c>
      <c r="R70" s="25" t="e">
        <f>#REF!</f>
        <v>#REF!</v>
      </c>
      <c r="S70" s="25" t="e">
        <f>#REF!</f>
        <v>#REF!</v>
      </c>
      <c r="T70" s="25" t="e">
        <f>#REF!</f>
        <v>#REF!</v>
      </c>
      <c r="U70" s="25" t="e">
        <f>#REF!</f>
        <v>#REF!</v>
      </c>
      <c r="V70" s="25" t="e">
        <f>#REF!</f>
        <v>#REF!</v>
      </c>
      <c r="W70" s="25" t="e">
        <f>#REF!</f>
        <v>#REF!</v>
      </c>
      <c r="X70" s="25" t="e">
        <f>#REF!</f>
        <v>#REF!</v>
      </c>
      <c r="Y70" s="25" t="e">
        <f>#REF!</f>
        <v>#REF!</v>
      </c>
      <c r="Z70" s="25" t="e">
        <f>#REF!</f>
        <v>#REF!</v>
      </c>
      <c r="AA70" s="25" t="e">
        <f>#REF!</f>
        <v>#REF!</v>
      </c>
      <c r="AB70" s="26" t="e">
        <f>#REF!</f>
        <v>#REF!</v>
      </c>
      <c r="AC70" s="12" t="e">
        <f>+SUM(E70:AB70)*D70</f>
        <v>#REF!</v>
      </c>
    </row>
    <row r="71" spans="1:29" ht="14.5" thickBot="1" x14ac:dyDescent="0.3">
      <c r="A71" s="194"/>
      <c r="B71" s="194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" si="73">SUMPRODUCT($D68:$D70,F68:F70)</f>
        <v>#REF!</v>
      </c>
      <c r="G71" s="29" t="e">
        <f t="shared" ref="G71" si="74">SUMPRODUCT($D68:$D70,G68:G70)</f>
        <v>#REF!</v>
      </c>
      <c r="H71" s="29" t="e">
        <f t="shared" ref="H71" si="75">SUMPRODUCT($D68:$D70,H68:H70)</f>
        <v>#REF!</v>
      </c>
      <c r="I71" s="29" t="e">
        <f t="shared" ref="I71" si="76">SUMPRODUCT($D68:$D70,I68:I70)</f>
        <v>#REF!</v>
      </c>
      <c r="J71" s="29" t="e">
        <f t="shared" ref="J71" si="77">SUMPRODUCT($D68:$D70,J68:J70)</f>
        <v>#REF!</v>
      </c>
      <c r="K71" s="29" t="e">
        <f t="shared" ref="K71" si="78">SUMPRODUCT($D68:$D70,K68:K70)</f>
        <v>#REF!</v>
      </c>
      <c r="L71" s="29" t="e">
        <f t="shared" ref="L71" si="79">SUMPRODUCT($D68:$D70,L68:L70)</f>
        <v>#REF!</v>
      </c>
      <c r="M71" s="29" t="e">
        <f t="shared" ref="M71" si="80">SUMPRODUCT($D68:$D70,M68:M70)</f>
        <v>#REF!</v>
      </c>
      <c r="N71" s="29" t="e">
        <f t="shared" ref="N71" si="81">SUMPRODUCT($D68:$D70,N68:N70)</f>
        <v>#REF!</v>
      </c>
      <c r="O71" s="29" t="e">
        <f t="shared" ref="O71" si="82">SUMPRODUCT($D68:$D70,O68:O70)</f>
        <v>#REF!</v>
      </c>
      <c r="P71" s="29" t="e">
        <f t="shared" ref="P71" si="83">SUMPRODUCT($D68:$D70,P68:P70)</f>
        <v>#REF!</v>
      </c>
      <c r="Q71" s="29" t="e">
        <f t="shared" ref="Q71" si="84">SUMPRODUCT($D68:$D70,Q68:Q70)</f>
        <v>#REF!</v>
      </c>
      <c r="R71" s="29" t="e">
        <f t="shared" ref="R71" si="85">SUMPRODUCT($D68:$D70,R68:R70)</f>
        <v>#REF!</v>
      </c>
      <c r="S71" s="29" t="e">
        <f t="shared" ref="S71" si="86">SUMPRODUCT($D68:$D70,S68:S70)</f>
        <v>#REF!</v>
      </c>
      <c r="T71" s="29" t="e">
        <f t="shared" ref="T71" si="87">SUMPRODUCT($D68:$D70,T68:T70)</f>
        <v>#REF!</v>
      </c>
      <c r="U71" s="29" t="e">
        <f t="shared" ref="U71" si="88">SUMPRODUCT($D68:$D70,U68:U70)</f>
        <v>#REF!</v>
      </c>
      <c r="V71" s="29" t="e">
        <f t="shared" ref="V71" si="89">SUMPRODUCT($D68:$D70,V68:V70)</f>
        <v>#REF!</v>
      </c>
      <c r="W71" s="29" t="e">
        <f t="shared" ref="W71" si="90">SUMPRODUCT($D68:$D70,W68:W70)</f>
        <v>#REF!</v>
      </c>
      <c r="X71" s="29" t="e">
        <f t="shared" ref="X71" si="91">SUMPRODUCT($D68:$D70,X68:X70)</f>
        <v>#REF!</v>
      </c>
      <c r="Y71" s="29" t="e">
        <f t="shared" ref="Y71" si="92">SUMPRODUCT($D68:$D70,Y68:Y70)</f>
        <v>#REF!</v>
      </c>
      <c r="Z71" s="29" t="e">
        <f t="shared" ref="Z71" si="93">SUMPRODUCT($D68:$D70,Z68:Z70)</f>
        <v>#REF!</v>
      </c>
      <c r="AA71" s="29" t="e">
        <f t="shared" ref="AA71" si="94">SUMPRODUCT($D68:$D70,AA68:AA70)</f>
        <v>#REF!</v>
      </c>
      <c r="AB71" s="29" t="e">
        <f t="shared" ref="AB71" si="95">SUMPRODUCT($D68:$D70,AB68:AB70)</f>
        <v>#REF!</v>
      </c>
      <c r="AC71" s="30" t="e">
        <f>+SUM(E71:AB71)</f>
        <v>#REF!</v>
      </c>
    </row>
    <row r="72" spans="1:29" ht="14" x14ac:dyDescent="0.25">
      <c r="A72" s="192" t="e">
        <f t="shared" ref="A72" si="96">A19</f>
        <v>#REF!</v>
      </c>
      <c r="B72" s="192"/>
      <c r="C72" s="13" t="s">
        <v>35</v>
      </c>
      <c r="D72" s="14" t="e">
        <f>D19</f>
        <v>#REF!</v>
      </c>
      <c r="E72" s="10" t="e">
        <f>#REF!</f>
        <v>#REF!</v>
      </c>
      <c r="F72" s="15" t="e">
        <f>#REF!</f>
        <v>#REF!</v>
      </c>
      <c r="G72" s="15" t="e">
        <f>#REF!</f>
        <v>#REF!</v>
      </c>
      <c r="H72" s="15" t="e">
        <f>#REF!</f>
        <v>#REF!</v>
      </c>
      <c r="I72" s="15" t="e">
        <f>#REF!</f>
        <v>#REF!</v>
      </c>
      <c r="J72" s="15" t="e">
        <f>#REF!</f>
        <v>#REF!</v>
      </c>
      <c r="K72" s="15" t="e">
        <f>#REF!</f>
        <v>#REF!</v>
      </c>
      <c r="L72" s="15" t="e">
        <f>#REF!</f>
        <v>#REF!</v>
      </c>
      <c r="M72" s="15" t="e">
        <f>#REF!</f>
        <v>#REF!</v>
      </c>
      <c r="N72" s="15" t="e">
        <f>#REF!</f>
        <v>#REF!</v>
      </c>
      <c r="O72" s="15" t="e">
        <f>#REF!</f>
        <v>#REF!</v>
      </c>
      <c r="P72" s="15" t="e">
        <f>#REF!</f>
        <v>#REF!</v>
      </c>
      <c r="Q72" s="15" t="e">
        <f>#REF!</f>
        <v>#REF!</v>
      </c>
      <c r="R72" s="15" t="e">
        <f>#REF!</f>
        <v>#REF!</v>
      </c>
      <c r="S72" s="15" t="e">
        <f>#REF!</f>
        <v>#REF!</v>
      </c>
      <c r="T72" s="15" t="e">
        <f>#REF!</f>
        <v>#REF!</v>
      </c>
      <c r="U72" s="15" t="e">
        <f>#REF!</f>
        <v>#REF!</v>
      </c>
      <c r="V72" s="15" t="e">
        <f>#REF!</f>
        <v>#REF!</v>
      </c>
      <c r="W72" s="15" t="e">
        <f>#REF!</f>
        <v>#REF!</v>
      </c>
      <c r="X72" s="15" t="e">
        <f>#REF!</f>
        <v>#REF!</v>
      </c>
      <c r="Y72" s="15" t="e">
        <f>#REF!</f>
        <v>#REF!</v>
      </c>
      <c r="Z72" s="15" t="e">
        <f>#REF!</f>
        <v>#REF!</v>
      </c>
      <c r="AA72" s="15" t="e">
        <f>#REF!</f>
        <v>#REF!</v>
      </c>
      <c r="AB72" s="16" t="e">
        <f>#REF!</f>
        <v>#REF!</v>
      </c>
      <c r="AC72" s="12" t="e">
        <f>+SUM(E72:AB72)*D72</f>
        <v>#REF!</v>
      </c>
    </row>
    <row r="73" spans="1:29" ht="14" x14ac:dyDescent="0.25">
      <c r="A73" s="193"/>
      <c r="B73" s="193"/>
      <c r="C73" s="17" t="s">
        <v>36</v>
      </c>
      <c r="D73" s="18" t="e">
        <f>D20</f>
        <v>#REF!</v>
      </c>
      <c r="E73" s="19" t="e">
        <f>#REF!</f>
        <v>#REF!</v>
      </c>
      <c r="F73" s="20" t="e">
        <f>#REF!</f>
        <v>#REF!</v>
      </c>
      <c r="G73" s="20" t="e">
        <f>#REF!</f>
        <v>#REF!</v>
      </c>
      <c r="H73" s="20" t="e">
        <f>#REF!</f>
        <v>#REF!</v>
      </c>
      <c r="I73" s="20" t="e">
        <f>#REF!</f>
        <v>#REF!</v>
      </c>
      <c r="J73" s="20" t="e">
        <f>#REF!</f>
        <v>#REF!</v>
      </c>
      <c r="K73" s="20" t="e">
        <f>#REF!</f>
        <v>#REF!</v>
      </c>
      <c r="L73" s="20" t="e">
        <f>#REF!</f>
        <v>#REF!</v>
      </c>
      <c r="M73" s="20" t="e">
        <f>#REF!</f>
        <v>#REF!</v>
      </c>
      <c r="N73" s="20" t="e">
        <f>#REF!</f>
        <v>#REF!</v>
      </c>
      <c r="O73" s="20" t="e">
        <f>#REF!</f>
        <v>#REF!</v>
      </c>
      <c r="P73" s="20" t="e">
        <f>#REF!</f>
        <v>#REF!</v>
      </c>
      <c r="Q73" s="20" t="e">
        <f>#REF!</f>
        <v>#REF!</v>
      </c>
      <c r="R73" s="20" t="e">
        <f>#REF!</f>
        <v>#REF!</v>
      </c>
      <c r="S73" s="20" t="e">
        <f>#REF!</f>
        <v>#REF!</v>
      </c>
      <c r="T73" s="20" t="e">
        <f>#REF!</f>
        <v>#REF!</v>
      </c>
      <c r="U73" s="20" t="e">
        <f>#REF!</f>
        <v>#REF!</v>
      </c>
      <c r="V73" s="20" t="e">
        <f>#REF!</f>
        <v>#REF!</v>
      </c>
      <c r="W73" s="20" t="e">
        <f>#REF!</f>
        <v>#REF!</v>
      </c>
      <c r="X73" s="20" t="e">
        <f>#REF!</f>
        <v>#REF!</v>
      </c>
      <c r="Y73" s="20" t="e">
        <f>#REF!</f>
        <v>#REF!</v>
      </c>
      <c r="Z73" s="20" t="e">
        <f>#REF!</f>
        <v>#REF!</v>
      </c>
      <c r="AA73" s="20" t="e">
        <f>#REF!</f>
        <v>#REF!</v>
      </c>
      <c r="AB73" s="21" t="e">
        <f>#REF!</f>
        <v>#REF!</v>
      </c>
      <c r="AC73" s="12" t="e">
        <f>+SUM(E73:AB73)*D73</f>
        <v>#REF!</v>
      </c>
    </row>
    <row r="74" spans="1:29" ht="14" x14ac:dyDescent="0.25">
      <c r="A74" s="193"/>
      <c r="B74" s="193"/>
      <c r="C74" s="22" t="s">
        <v>37</v>
      </c>
      <c r="D74" s="23" t="e">
        <f>D21</f>
        <v>#REF!</v>
      </c>
      <c r="E74" s="24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 t="e">
        <f>#REF!</f>
        <v>#REF!</v>
      </c>
      <c r="O74" s="25" t="e">
        <f>#REF!</f>
        <v>#REF!</v>
      </c>
      <c r="P74" s="25" t="e">
        <f>#REF!</f>
        <v>#REF!</v>
      </c>
      <c r="Q74" s="25" t="e">
        <f>#REF!</f>
        <v>#REF!</v>
      </c>
      <c r="R74" s="25" t="e">
        <f>#REF!</f>
        <v>#REF!</v>
      </c>
      <c r="S74" s="25" t="e">
        <f>#REF!</f>
        <v>#REF!</v>
      </c>
      <c r="T74" s="25" t="e">
        <f>#REF!</f>
        <v>#REF!</v>
      </c>
      <c r="U74" s="25" t="e">
        <f>#REF!</f>
        <v>#REF!</v>
      </c>
      <c r="V74" s="25" t="e">
        <f>#REF!</f>
        <v>#REF!</v>
      </c>
      <c r="W74" s="25" t="e">
        <f>#REF!</f>
        <v>#REF!</v>
      </c>
      <c r="X74" s="25" t="e">
        <f>#REF!</f>
        <v>#REF!</v>
      </c>
      <c r="Y74" s="25" t="e">
        <f>#REF!</f>
        <v>#REF!</v>
      </c>
      <c r="Z74" s="25" t="e">
        <f>#REF!</f>
        <v>#REF!</v>
      </c>
      <c r="AA74" s="25" t="e">
        <f>#REF!</f>
        <v>#REF!</v>
      </c>
      <c r="AB74" s="26" t="e">
        <f>#REF!</f>
        <v>#REF!</v>
      </c>
      <c r="AC74" s="12" t="e">
        <f>+SUM(E74:AB74)*D74</f>
        <v>#REF!</v>
      </c>
    </row>
    <row r="75" spans="1:29" ht="14.5" thickBot="1" x14ac:dyDescent="0.3">
      <c r="A75" s="194"/>
      <c r="B75" s="194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" si="97">SUMPRODUCT($D72:$D74,F72:F74)</f>
        <v>#REF!</v>
      </c>
      <c r="G75" s="29" t="e">
        <f t="shared" ref="G75" si="98">SUMPRODUCT($D72:$D74,G72:G74)</f>
        <v>#REF!</v>
      </c>
      <c r="H75" s="29" t="e">
        <f t="shared" ref="H75" si="99">SUMPRODUCT($D72:$D74,H72:H74)</f>
        <v>#REF!</v>
      </c>
      <c r="I75" s="29" t="e">
        <f t="shared" ref="I75" si="100">SUMPRODUCT($D72:$D74,I72:I74)</f>
        <v>#REF!</v>
      </c>
      <c r="J75" s="29" t="e">
        <f t="shared" ref="J75" si="101">SUMPRODUCT($D72:$D74,J72:J74)</f>
        <v>#REF!</v>
      </c>
      <c r="K75" s="29" t="e">
        <f t="shared" ref="K75" si="102">SUMPRODUCT($D72:$D74,K72:K74)</f>
        <v>#REF!</v>
      </c>
      <c r="L75" s="29" t="e">
        <f t="shared" ref="L75" si="103">SUMPRODUCT($D72:$D74,L72:L74)</f>
        <v>#REF!</v>
      </c>
      <c r="M75" s="29" t="e">
        <f t="shared" ref="M75" si="104">SUMPRODUCT($D72:$D74,M72:M74)</f>
        <v>#REF!</v>
      </c>
      <c r="N75" s="29" t="e">
        <f t="shared" ref="N75" si="105">SUMPRODUCT($D72:$D74,N72:N74)</f>
        <v>#REF!</v>
      </c>
      <c r="O75" s="29" t="e">
        <f t="shared" ref="O75" si="106">SUMPRODUCT($D72:$D74,O72:O74)</f>
        <v>#REF!</v>
      </c>
      <c r="P75" s="29" t="e">
        <f t="shared" ref="P75" si="107">SUMPRODUCT($D72:$D74,P72:P74)</f>
        <v>#REF!</v>
      </c>
      <c r="Q75" s="29" t="e">
        <f t="shared" ref="Q75" si="108">SUMPRODUCT($D72:$D74,Q72:Q74)</f>
        <v>#REF!</v>
      </c>
      <c r="R75" s="29" t="e">
        <f t="shared" ref="R75" si="109">SUMPRODUCT($D72:$D74,R72:R74)</f>
        <v>#REF!</v>
      </c>
      <c r="S75" s="29" t="e">
        <f t="shared" ref="S75" si="110">SUMPRODUCT($D72:$D74,S72:S74)</f>
        <v>#REF!</v>
      </c>
      <c r="T75" s="29" t="e">
        <f t="shared" ref="T75" si="111">SUMPRODUCT($D72:$D74,T72:T74)</f>
        <v>#REF!</v>
      </c>
      <c r="U75" s="29" t="e">
        <f t="shared" ref="U75" si="112">SUMPRODUCT($D72:$D74,U72:U74)</f>
        <v>#REF!</v>
      </c>
      <c r="V75" s="29" t="e">
        <f t="shared" ref="V75" si="113">SUMPRODUCT($D72:$D74,V72:V74)</f>
        <v>#REF!</v>
      </c>
      <c r="W75" s="29" t="e">
        <f t="shared" ref="W75" si="114">SUMPRODUCT($D72:$D74,W72:W74)</f>
        <v>#REF!</v>
      </c>
      <c r="X75" s="29" t="e">
        <f t="shared" ref="X75" si="115">SUMPRODUCT($D72:$D74,X72:X74)</f>
        <v>#REF!</v>
      </c>
      <c r="Y75" s="29" t="e">
        <f t="shared" ref="Y75" si="116">SUMPRODUCT($D72:$D74,Y72:Y74)</f>
        <v>#REF!</v>
      </c>
      <c r="Z75" s="29" t="e">
        <f t="shared" ref="Z75" si="117">SUMPRODUCT($D72:$D74,Z72:Z74)</f>
        <v>#REF!</v>
      </c>
      <c r="AA75" s="29" t="e">
        <f t="shared" ref="AA75" si="118">SUMPRODUCT($D72:$D74,AA72:AA74)</f>
        <v>#REF!</v>
      </c>
      <c r="AB75" s="29" t="e">
        <f t="shared" ref="AB75" si="119">SUMPRODUCT($D72:$D74,AB72:AB74)</f>
        <v>#REF!</v>
      </c>
      <c r="AC75" s="30" t="e">
        <f>+SUM(E75:AB75)</f>
        <v>#REF!</v>
      </c>
    </row>
    <row r="76" spans="1:29" ht="14" x14ac:dyDescent="0.25">
      <c r="A76" s="192" t="e">
        <f t="shared" ref="A76" si="120">A23</f>
        <v>#REF!</v>
      </c>
      <c r="B76" s="193"/>
      <c r="C76" s="13" t="s">
        <v>35</v>
      </c>
      <c r="D76" s="14" t="e">
        <f>D23</f>
        <v>#REF!</v>
      </c>
      <c r="E76" s="10" t="e">
        <f>#REF!</f>
        <v>#REF!</v>
      </c>
      <c r="F76" s="15" t="e">
        <f>#REF!</f>
        <v>#REF!</v>
      </c>
      <c r="G76" s="15" t="e">
        <f>#REF!</f>
        <v>#REF!</v>
      </c>
      <c r="H76" s="15" t="e">
        <f>#REF!</f>
        <v>#REF!</v>
      </c>
      <c r="I76" s="15" t="e">
        <f>#REF!</f>
        <v>#REF!</v>
      </c>
      <c r="J76" s="15" t="e">
        <f>#REF!</f>
        <v>#REF!</v>
      </c>
      <c r="K76" s="15" t="e">
        <f>#REF!</f>
        <v>#REF!</v>
      </c>
      <c r="L76" s="15" t="e">
        <f>#REF!</f>
        <v>#REF!</v>
      </c>
      <c r="M76" s="15" t="e">
        <f>#REF!</f>
        <v>#REF!</v>
      </c>
      <c r="N76" s="15" t="e">
        <f>#REF!</f>
        <v>#REF!</v>
      </c>
      <c r="O76" s="15" t="e">
        <f>#REF!</f>
        <v>#REF!</v>
      </c>
      <c r="P76" s="15" t="e">
        <f>#REF!</f>
        <v>#REF!</v>
      </c>
      <c r="Q76" s="15" t="e">
        <f>#REF!</f>
        <v>#REF!</v>
      </c>
      <c r="R76" s="15" t="e">
        <f>#REF!</f>
        <v>#REF!</v>
      </c>
      <c r="S76" s="15" t="e">
        <f>#REF!</f>
        <v>#REF!</v>
      </c>
      <c r="T76" s="15" t="e">
        <f>#REF!</f>
        <v>#REF!</v>
      </c>
      <c r="U76" s="15" t="e">
        <f>#REF!</f>
        <v>#REF!</v>
      </c>
      <c r="V76" s="15" t="e">
        <f>#REF!</f>
        <v>#REF!</v>
      </c>
      <c r="W76" s="15" t="e">
        <f>#REF!</f>
        <v>#REF!</v>
      </c>
      <c r="X76" s="15" t="e">
        <f>#REF!</f>
        <v>#REF!</v>
      </c>
      <c r="Y76" s="15" t="e">
        <f>#REF!</f>
        <v>#REF!</v>
      </c>
      <c r="Z76" s="15" t="e">
        <f>#REF!</f>
        <v>#REF!</v>
      </c>
      <c r="AA76" s="15" t="e">
        <f>#REF!</f>
        <v>#REF!</v>
      </c>
      <c r="AB76" s="16" t="e">
        <f>#REF!</f>
        <v>#REF!</v>
      </c>
      <c r="AC76" s="12" t="e">
        <f>+SUM(E76:AB76)*D76</f>
        <v>#REF!</v>
      </c>
    </row>
    <row r="77" spans="1:29" ht="14" x14ac:dyDescent="0.25">
      <c r="A77" s="193"/>
      <c r="B77" s="193"/>
      <c r="C77" s="17" t="s">
        <v>36</v>
      </c>
      <c r="D77" s="18" t="e">
        <f>D24</f>
        <v>#REF!</v>
      </c>
      <c r="E77" s="19" t="e">
        <f>#REF!</f>
        <v>#REF!</v>
      </c>
      <c r="F77" s="20" t="e">
        <f>#REF!</f>
        <v>#REF!</v>
      </c>
      <c r="G77" s="20" t="e">
        <f>#REF!</f>
        <v>#REF!</v>
      </c>
      <c r="H77" s="20" t="e">
        <f>#REF!</f>
        <v>#REF!</v>
      </c>
      <c r="I77" s="20" t="e">
        <f>#REF!</f>
        <v>#REF!</v>
      </c>
      <c r="J77" s="20" t="e">
        <f>#REF!</f>
        <v>#REF!</v>
      </c>
      <c r="K77" s="20" t="e">
        <f>#REF!</f>
        <v>#REF!</v>
      </c>
      <c r="L77" s="20" t="e">
        <f>#REF!</f>
        <v>#REF!</v>
      </c>
      <c r="M77" s="20" t="e">
        <f>#REF!</f>
        <v>#REF!</v>
      </c>
      <c r="N77" s="20" t="e">
        <f>#REF!</f>
        <v>#REF!</v>
      </c>
      <c r="O77" s="20" t="e">
        <f>#REF!</f>
        <v>#REF!</v>
      </c>
      <c r="P77" s="20" t="e">
        <f>#REF!</f>
        <v>#REF!</v>
      </c>
      <c r="Q77" s="20" t="e">
        <f>#REF!</f>
        <v>#REF!</v>
      </c>
      <c r="R77" s="20" t="e">
        <f>#REF!</f>
        <v>#REF!</v>
      </c>
      <c r="S77" s="20" t="e">
        <f>#REF!</f>
        <v>#REF!</v>
      </c>
      <c r="T77" s="20" t="e">
        <f>#REF!</f>
        <v>#REF!</v>
      </c>
      <c r="U77" s="20" t="e">
        <f>#REF!</f>
        <v>#REF!</v>
      </c>
      <c r="V77" s="20" t="e">
        <f>#REF!</f>
        <v>#REF!</v>
      </c>
      <c r="W77" s="20" t="e">
        <f>#REF!</f>
        <v>#REF!</v>
      </c>
      <c r="X77" s="20" t="e">
        <f>#REF!</f>
        <v>#REF!</v>
      </c>
      <c r="Y77" s="20" t="e">
        <f>#REF!</f>
        <v>#REF!</v>
      </c>
      <c r="Z77" s="20" t="e">
        <f>#REF!</f>
        <v>#REF!</v>
      </c>
      <c r="AA77" s="20" t="e">
        <f>#REF!</f>
        <v>#REF!</v>
      </c>
      <c r="AB77" s="21" t="e">
        <f>#REF!</f>
        <v>#REF!</v>
      </c>
      <c r="AC77" s="12" t="e">
        <f>+SUM(E77:AB77)*D77</f>
        <v>#REF!</v>
      </c>
    </row>
    <row r="78" spans="1:29" ht="14" x14ac:dyDescent="0.25">
      <c r="A78" s="193"/>
      <c r="B78" s="193"/>
      <c r="C78" s="22" t="s">
        <v>37</v>
      </c>
      <c r="D78" s="23" t="e">
        <f>D25</f>
        <v>#REF!</v>
      </c>
      <c r="E78" s="24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 t="e">
        <f>#REF!</f>
        <v>#REF!</v>
      </c>
      <c r="O78" s="25" t="e">
        <f>#REF!</f>
        <v>#REF!</v>
      </c>
      <c r="P78" s="25" t="e">
        <f>#REF!</f>
        <v>#REF!</v>
      </c>
      <c r="Q78" s="25" t="e">
        <f>#REF!</f>
        <v>#REF!</v>
      </c>
      <c r="R78" s="25" t="e">
        <f>#REF!</f>
        <v>#REF!</v>
      </c>
      <c r="S78" s="25" t="e">
        <f>#REF!</f>
        <v>#REF!</v>
      </c>
      <c r="T78" s="25" t="e">
        <f>#REF!</f>
        <v>#REF!</v>
      </c>
      <c r="U78" s="25" t="e">
        <f>#REF!</f>
        <v>#REF!</v>
      </c>
      <c r="V78" s="25" t="e">
        <f>#REF!</f>
        <v>#REF!</v>
      </c>
      <c r="W78" s="25" t="e">
        <f>#REF!</f>
        <v>#REF!</v>
      </c>
      <c r="X78" s="25" t="e">
        <f>#REF!</f>
        <v>#REF!</v>
      </c>
      <c r="Y78" s="25" t="e">
        <f>#REF!</f>
        <v>#REF!</v>
      </c>
      <c r="Z78" s="25" t="e">
        <f>#REF!</f>
        <v>#REF!</v>
      </c>
      <c r="AA78" s="25" t="e">
        <f>#REF!</f>
        <v>#REF!</v>
      </c>
      <c r="AB78" s="26" t="e">
        <f>#REF!</f>
        <v>#REF!</v>
      </c>
      <c r="AC78" s="12" t="e">
        <f>+SUM(E78:AB78)*D78</f>
        <v>#REF!</v>
      </c>
    </row>
    <row r="79" spans="1:29" ht="14.5" thickBot="1" x14ac:dyDescent="0.3">
      <c r="A79" s="194"/>
      <c r="B79" s="194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" si="121">SUMPRODUCT($D76:$D78,F76:F78)</f>
        <v>#REF!</v>
      </c>
      <c r="G79" s="29" t="e">
        <f t="shared" ref="G79" si="122">SUMPRODUCT($D76:$D78,G76:G78)</f>
        <v>#REF!</v>
      </c>
      <c r="H79" s="29" t="e">
        <f t="shared" ref="H79" si="123">SUMPRODUCT($D76:$D78,H76:H78)</f>
        <v>#REF!</v>
      </c>
      <c r="I79" s="29" t="e">
        <f t="shared" ref="I79" si="124">SUMPRODUCT($D76:$D78,I76:I78)</f>
        <v>#REF!</v>
      </c>
      <c r="J79" s="29" t="e">
        <f t="shared" ref="J79" si="125">SUMPRODUCT($D76:$D78,J76:J78)</f>
        <v>#REF!</v>
      </c>
      <c r="K79" s="29" t="e">
        <f t="shared" ref="K79" si="126">SUMPRODUCT($D76:$D78,K76:K78)</f>
        <v>#REF!</v>
      </c>
      <c r="L79" s="29" t="e">
        <f t="shared" ref="L79" si="127">SUMPRODUCT($D76:$D78,L76:L78)</f>
        <v>#REF!</v>
      </c>
      <c r="M79" s="29" t="e">
        <f t="shared" ref="M79" si="128">SUMPRODUCT($D76:$D78,M76:M78)</f>
        <v>#REF!</v>
      </c>
      <c r="N79" s="29" t="e">
        <f t="shared" ref="N79" si="129">SUMPRODUCT($D76:$D78,N76:N78)</f>
        <v>#REF!</v>
      </c>
      <c r="O79" s="29" t="e">
        <f t="shared" ref="O79" si="130">SUMPRODUCT($D76:$D78,O76:O78)</f>
        <v>#REF!</v>
      </c>
      <c r="P79" s="29" t="e">
        <f t="shared" ref="P79" si="131">SUMPRODUCT($D76:$D78,P76:P78)</f>
        <v>#REF!</v>
      </c>
      <c r="Q79" s="29" t="e">
        <f t="shared" ref="Q79" si="132">SUMPRODUCT($D76:$D78,Q76:Q78)</f>
        <v>#REF!</v>
      </c>
      <c r="R79" s="29" t="e">
        <f t="shared" ref="R79" si="133">SUMPRODUCT($D76:$D78,R76:R78)</f>
        <v>#REF!</v>
      </c>
      <c r="S79" s="29" t="e">
        <f t="shared" ref="S79" si="134">SUMPRODUCT($D76:$D78,S76:S78)</f>
        <v>#REF!</v>
      </c>
      <c r="T79" s="29" t="e">
        <f t="shared" ref="T79" si="135">SUMPRODUCT($D76:$D78,T76:T78)</f>
        <v>#REF!</v>
      </c>
      <c r="U79" s="29" t="e">
        <f t="shared" ref="U79" si="136">SUMPRODUCT($D76:$D78,U76:U78)</f>
        <v>#REF!</v>
      </c>
      <c r="V79" s="29" t="e">
        <f t="shared" ref="V79" si="137">SUMPRODUCT($D76:$D78,V76:V78)</f>
        <v>#REF!</v>
      </c>
      <c r="W79" s="29" t="e">
        <f t="shared" ref="W79" si="138">SUMPRODUCT($D76:$D78,W76:W78)</f>
        <v>#REF!</v>
      </c>
      <c r="X79" s="29" t="e">
        <f t="shared" ref="X79" si="139">SUMPRODUCT($D76:$D78,X76:X78)</f>
        <v>#REF!</v>
      </c>
      <c r="Y79" s="29" t="e">
        <f t="shared" ref="Y79" si="140">SUMPRODUCT($D76:$D78,Y76:Y78)</f>
        <v>#REF!</v>
      </c>
      <c r="Z79" s="29" t="e">
        <f t="shared" ref="Z79" si="141">SUMPRODUCT($D76:$D78,Z76:Z78)</f>
        <v>#REF!</v>
      </c>
      <c r="AA79" s="29" t="e">
        <f t="shared" ref="AA79" si="142">SUMPRODUCT($D76:$D78,AA76:AA78)</f>
        <v>#REF!</v>
      </c>
      <c r="AB79" s="29" t="e">
        <f t="shared" ref="AB79" si="143">SUMPRODUCT($D76:$D78,AB76:AB78)</f>
        <v>#REF!</v>
      </c>
      <c r="AC79" s="30" t="e">
        <f>+SUM(E79:AB79)</f>
        <v>#REF!</v>
      </c>
    </row>
    <row r="80" spans="1:29" ht="14" x14ac:dyDescent="0.25">
      <c r="A80" s="192" t="e">
        <f t="shared" ref="A80" si="144">A27</f>
        <v>#REF!</v>
      </c>
      <c r="B80" s="192"/>
      <c r="C80" s="13" t="s">
        <v>35</v>
      </c>
      <c r="D80" s="14" t="e">
        <f>+D27</f>
        <v>#REF!</v>
      </c>
      <c r="E80" s="10" t="e">
        <f>#REF!</f>
        <v>#REF!</v>
      </c>
      <c r="F80" s="15" t="e">
        <f>#REF!</f>
        <v>#REF!</v>
      </c>
      <c r="G80" s="15" t="e">
        <f>#REF!</f>
        <v>#REF!</v>
      </c>
      <c r="H80" s="15" t="e">
        <f>#REF!</f>
        <v>#REF!</v>
      </c>
      <c r="I80" s="15" t="e">
        <f>#REF!</f>
        <v>#REF!</v>
      </c>
      <c r="J80" s="15" t="e">
        <f>#REF!</f>
        <v>#REF!</v>
      </c>
      <c r="K80" s="15" t="e">
        <f>#REF!</f>
        <v>#REF!</v>
      </c>
      <c r="L80" s="15" t="e">
        <f>#REF!</f>
        <v>#REF!</v>
      </c>
      <c r="M80" s="15" t="e">
        <f>#REF!</f>
        <v>#REF!</v>
      </c>
      <c r="N80" s="15" t="e">
        <f>#REF!</f>
        <v>#REF!</v>
      </c>
      <c r="O80" s="15" t="e">
        <f>#REF!</f>
        <v>#REF!</v>
      </c>
      <c r="P80" s="15" t="e">
        <f>#REF!</f>
        <v>#REF!</v>
      </c>
      <c r="Q80" s="15" t="e">
        <f>#REF!</f>
        <v>#REF!</v>
      </c>
      <c r="R80" s="15" t="e">
        <f>#REF!</f>
        <v>#REF!</v>
      </c>
      <c r="S80" s="15" t="e">
        <f>#REF!</f>
        <v>#REF!</v>
      </c>
      <c r="T80" s="15" t="e">
        <f>#REF!</f>
        <v>#REF!</v>
      </c>
      <c r="U80" s="15" t="e">
        <f>#REF!</f>
        <v>#REF!</v>
      </c>
      <c r="V80" s="15" t="e">
        <f>#REF!</f>
        <v>#REF!</v>
      </c>
      <c r="W80" s="15" t="e">
        <f>#REF!</f>
        <v>#REF!</v>
      </c>
      <c r="X80" s="15" t="e">
        <f>#REF!</f>
        <v>#REF!</v>
      </c>
      <c r="Y80" s="15" t="e">
        <f>#REF!</f>
        <v>#REF!</v>
      </c>
      <c r="Z80" s="15" t="e">
        <f>#REF!</f>
        <v>#REF!</v>
      </c>
      <c r="AA80" s="15" t="e">
        <f>#REF!</f>
        <v>#REF!</v>
      </c>
      <c r="AB80" s="16" t="e">
        <f>#REF!</f>
        <v>#REF!</v>
      </c>
      <c r="AC80" s="12" t="e">
        <f>+SUM(E80:AB80)*D80</f>
        <v>#REF!</v>
      </c>
    </row>
    <row r="81" spans="1:29" ht="14" x14ac:dyDescent="0.25">
      <c r="A81" s="193"/>
      <c r="B81" s="193"/>
      <c r="C81" s="17" t="s">
        <v>36</v>
      </c>
      <c r="D81" s="18" t="e">
        <f>+D28</f>
        <v>#REF!</v>
      </c>
      <c r="E81" s="19" t="e">
        <f>#REF!</f>
        <v>#REF!</v>
      </c>
      <c r="F81" s="20" t="e">
        <f>#REF!</f>
        <v>#REF!</v>
      </c>
      <c r="G81" s="20" t="e">
        <f>#REF!</f>
        <v>#REF!</v>
      </c>
      <c r="H81" s="20" t="e">
        <f>#REF!</f>
        <v>#REF!</v>
      </c>
      <c r="I81" s="20" t="e">
        <f>#REF!</f>
        <v>#REF!</v>
      </c>
      <c r="J81" s="20" t="e">
        <f>#REF!</f>
        <v>#REF!</v>
      </c>
      <c r="K81" s="20" t="e">
        <f>#REF!</f>
        <v>#REF!</v>
      </c>
      <c r="L81" s="20" t="e">
        <f>#REF!</f>
        <v>#REF!</v>
      </c>
      <c r="M81" s="20" t="e">
        <f>#REF!</f>
        <v>#REF!</v>
      </c>
      <c r="N81" s="20" t="e">
        <f>#REF!</f>
        <v>#REF!</v>
      </c>
      <c r="O81" s="20" t="e">
        <f>#REF!</f>
        <v>#REF!</v>
      </c>
      <c r="P81" s="20" t="e">
        <f>#REF!</f>
        <v>#REF!</v>
      </c>
      <c r="Q81" s="20" t="e">
        <f>#REF!</f>
        <v>#REF!</v>
      </c>
      <c r="R81" s="20" t="e">
        <f>#REF!</f>
        <v>#REF!</v>
      </c>
      <c r="S81" s="20" t="e">
        <f>#REF!</f>
        <v>#REF!</v>
      </c>
      <c r="T81" s="20" t="e">
        <f>#REF!</f>
        <v>#REF!</v>
      </c>
      <c r="U81" s="20" t="e">
        <f>#REF!</f>
        <v>#REF!</v>
      </c>
      <c r="V81" s="20" t="e">
        <f>#REF!</f>
        <v>#REF!</v>
      </c>
      <c r="W81" s="20" t="e">
        <f>#REF!</f>
        <v>#REF!</v>
      </c>
      <c r="X81" s="20" t="e">
        <f>#REF!</f>
        <v>#REF!</v>
      </c>
      <c r="Y81" s="20" t="e">
        <f>#REF!</f>
        <v>#REF!</v>
      </c>
      <c r="Z81" s="20" t="e">
        <f>#REF!</f>
        <v>#REF!</v>
      </c>
      <c r="AA81" s="20" t="e">
        <f>#REF!</f>
        <v>#REF!</v>
      </c>
      <c r="AB81" s="21" t="e">
        <f>#REF!</f>
        <v>#REF!</v>
      </c>
      <c r="AC81" s="12" t="e">
        <f>+SUM(E81:AB81)*D81</f>
        <v>#REF!</v>
      </c>
    </row>
    <row r="82" spans="1:29" ht="14" x14ac:dyDescent="0.25">
      <c r="A82" s="193"/>
      <c r="B82" s="193"/>
      <c r="C82" s="22" t="s">
        <v>37</v>
      </c>
      <c r="D82" s="23" t="e">
        <f>+D29</f>
        <v>#REF!</v>
      </c>
      <c r="E82" s="24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 t="e">
        <f>#REF!</f>
        <v>#REF!</v>
      </c>
      <c r="O82" s="25" t="e">
        <f>#REF!</f>
        <v>#REF!</v>
      </c>
      <c r="P82" s="25" t="e">
        <f>#REF!</f>
        <v>#REF!</v>
      </c>
      <c r="Q82" s="25" t="e">
        <f>#REF!</f>
        <v>#REF!</v>
      </c>
      <c r="R82" s="25" t="e">
        <f>#REF!</f>
        <v>#REF!</v>
      </c>
      <c r="S82" s="25" t="e">
        <f>#REF!</f>
        <v>#REF!</v>
      </c>
      <c r="T82" s="25" t="e">
        <f>#REF!</f>
        <v>#REF!</v>
      </c>
      <c r="U82" s="25" t="e">
        <f>#REF!</f>
        <v>#REF!</v>
      </c>
      <c r="V82" s="25" t="e">
        <f>#REF!</f>
        <v>#REF!</v>
      </c>
      <c r="W82" s="25" t="e">
        <f>#REF!</f>
        <v>#REF!</v>
      </c>
      <c r="X82" s="25" t="e">
        <f>#REF!</f>
        <v>#REF!</v>
      </c>
      <c r="Y82" s="25" t="e">
        <f>#REF!</f>
        <v>#REF!</v>
      </c>
      <c r="Z82" s="25" t="e">
        <f>#REF!</f>
        <v>#REF!</v>
      </c>
      <c r="AA82" s="25" t="e">
        <f>#REF!</f>
        <v>#REF!</v>
      </c>
      <c r="AB82" s="26" t="e">
        <f>#REF!</f>
        <v>#REF!</v>
      </c>
      <c r="AC82" s="12" t="e">
        <f>+SUM(E82:AB82)*D82</f>
        <v>#REF!</v>
      </c>
    </row>
    <row r="83" spans="1:29" ht="14.5" thickBot="1" x14ac:dyDescent="0.3">
      <c r="A83" s="194"/>
      <c r="B83" s="194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145">SUMPRODUCT($D80:$D82,F80:F82)</f>
        <v>#REF!</v>
      </c>
      <c r="G83" s="29" t="e">
        <f t="shared" si="145"/>
        <v>#REF!</v>
      </c>
      <c r="H83" s="29" t="e">
        <f t="shared" si="145"/>
        <v>#REF!</v>
      </c>
      <c r="I83" s="29" t="e">
        <f t="shared" si="145"/>
        <v>#REF!</v>
      </c>
      <c r="J83" s="29" t="e">
        <f t="shared" si="145"/>
        <v>#REF!</v>
      </c>
      <c r="K83" s="29" t="e">
        <f t="shared" si="145"/>
        <v>#REF!</v>
      </c>
      <c r="L83" s="29" t="e">
        <f t="shared" si="145"/>
        <v>#REF!</v>
      </c>
      <c r="M83" s="29" t="e">
        <f t="shared" si="145"/>
        <v>#REF!</v>
      </c>
      <c r="N83" s="29" t="e">
        <f t="shared" si="145"/>
        <v>#REF!</v>
      </c>
      <c r="O83" s="29" t="e">
        <f t="shared" si="145"/>
        <v>#REF!</v>
      </c>
      <c r="P83" s="29" t="e">
        <f t="shared" si="145"/>
        <v>#REF!</v>
      </c>
      <c r="Q83" s="29" t="e">
        <f t="shared" si="145"/>
        <v>#REF!</v>
      </c>
      <c r="R83" s="29" t="e">
        <f t="shared" si="145"/>
        <v>#REF!</v>
      </c>
      <c r="S83" s="29" t="e">
        <f t="shared" si="145"/>
        <v>#REF!</v>
      </c>
      <c r="T83" s="29" t="e">
        <f t="shared" si="145"/>
        <v>#REF!</v>
      </c>
      <c r="U83" s="29" t="e">
        <f t="shared" si="145"/>
        <v>#REF!</v>
      </c>
      <c r="V83" s="29" t="e">
        <f t="shared" si="145"/>
        <v>#REF!</v>
      </c>
      <c r="W83" s="29" t="e">
        <f t="shared" si="145"/>
        <v>#REF!</v>
      </c>
      <c r="X83" s="29" t="e">
        <f t="shared" si="145"/>
        <v>#REF!</v>
      </c>
      <c r="Y83" s="29" t="e">
        <f t="shared" si="145"/>
        <v>#REF!</v>
      </c>
      <c r="Z83" s="29" t="e">
        <f t="shared" si="145"/>
        <v>#REF!</v>
      </c>
      <c r="AA83" s="29" t="e">
        <f t="shared" si="145"/>
        <v>#REF!</v>
      </c>
      <c r="AB83" s="29" t="e">
        <f t="shared" si="145"/>
        <v>#REF!</v>
      </c>
      <c r="AC83" s="30" t="e">
        <f>+SUM(E83:AB83)</f>
        <v>#REF!</v>
      </c>
    </row>
    <row r="84" spans="1:29" ht="14" x14ac:dyDescent="0.25">
      <c r="A84" s="192" t="e">
        <f t="shared" ref="A84" si="146">A31</f>
        <v>#REF!</v>
      </c>
      <c r="B84" s="193"/>
      <c r="C84" s="13" t="s">
        <v>35</v>
      </c>
      <c r="D84" s="14" t="e">
        <f>+D31</f>
        <v>#REF!</v>
      </c>
      <c r="E84" s="10" t="e">
        <f>#REF!</f>
        <v>#REF!</v>
      </c>
      <c r="F84" s="15" t="e">
        <f>#REF!</f>
        <v>#REF!</v>
      </c>
      <c r="G84" s="15" t="e">
        <f>#REF!</f>
        <v>#REF!</v>
      </c>
      <c r="H84" s="15" t="e">
        <f>#REF!</f>
        <v>#REF!</v>
      </c>
      <c r="I84" s="15" t="e">
        <f>#REF!</f>
        <v>#REF!</v>
      </c>
      <c r="J84" s="15" t="e">
        <f>#REF!</f>
        <v>#REF!</v>
      </c>
      <c r="K84" s="15" t="e">
        <f>#REF!</f>
        <v>#REF!</v>
      </c>
      <c r="L84" s="15" t="e">
        <f>#REF!</f>
        <v>#REF!</v>
      </c>
      <c r="M84" s="15" t="e">
        <f>#REF!</f>
        <v>#REF!</v>
      </c>
      <c r="N84" s="15" t="e">
        <f>#REF!</f>
        <v>#REF!</v>
      </c>
      <c r="O84" s="15" t="e">
        <f>#REF!</f>
        <v>#REF!</v>
      </c>
      <c r="P84" s="15" t="e">
        <f>#REF!</f>
        <v>#REF!</v>
      </c>
      <c r="Q84" s="15" t="e">
        <f>#REF!</f>
        <v>#REF!</v>
      </c>
      <c r="R84" s="15" t="e">
        <f>#REF!</f>
        <v>#REF!</v>
      </c>
      <c r="S84" s="15" t="e">
        <f>#REF!</f>
        <v>#REF!</v>
      </c>
      <c r="T84" s="15" t="e">
        <f>#REF!</f>
        <v>#REF!</v>
      </c>
      <c r="U84" s="15" t="e">
        <f>#REF!</f>
        <v>#REF!</v>
      </c>
      <c r="V84" s="15" t="e">
        <f>#REF!</f>
        <v>#REF!</v>
      </c>
      <c r="W84" s="15" t="e">
        <f>#REF!</f>
        <v>#REF!</v>
      </c>
      <c r="X84" s="15" t="e">
        <f>#REF!</f>
        <v>#REF!</v>
      </c>
      <c r="Y84" s="15" t="e">
        <f>#REF!</f>
        <v>#REF!</v>
      </c>
      <c r="Z84" s="15" t="e">
        <f>#REF!</f>
        <v>#REF!</v>
      </c>
      <c r="AA84" s="15" t="e">
        <f>#REF!</f>
        <v>#REF!</v>
      </c>
      <c r="AB84" s="16" t="e">
        <f>#REF!</f>
        <v>#REF!</v>
      </c>
      <c r="AC84" s="12" t="e">
        <f>+SUM(E84:AB84)*D84</f>
        <v>#REF!</v>
      </c>
    </row>
    <row r="85" spans="1:29" ht="14" x14ac:dyDescent="0.25">
      <c r="A85" s="193"/>
      <c r="B85" s="193"/>
      <c r="C85" s="17" t="s">
        <v>36</v>
      </c>
      <c r="D85" s="18" t="e">
        <f>+D32</f>
        <v>#REF!</v>
      </c>
      <c r="E85" s="19" t="e">
        <f>#REF!</f>
        <v>#REF!</v>
      </c>
      <c r="F85" s="20" t="e">
        <f>#REF!</f>
        <v>#REF!</v>
      </c>
      <c r="G85" s="20" t="e">
        <f>#REF!</f>
        <v>#REF!</v>
      </c>
      <c r="H85" s="20" t="e">
        <f>#REF!</f>
        <v>#REF!</v>
      </c>
      <c r="I85" s="20" t="e">
        <f>#REF!</f>
        <v>#REF!</v>
      </c>
      <c r="J85" s="20" t="e">
        <f>#REF!</f>
        <v>#REF!</v>
      </c>
      <c r="K85" s="20" t="e">
        <f>#REF!</f>
        <v>#REF!</v>
      </c>
      <c r="L85" s="20" t="e">
        <f>#REF!</f>
        <v>#REF!</v>
      </c>
      <c r="M85" s="20" t="e">
        <f>#REF!</f>
        <v>#REF!</v>
      </c>
      <c r="N85" s="20" t="e">
        <f>#REF!</f>
        <v>#REF!</v>
      </c>
      <c r="O85" s="20" t="e">
        <f>#REF!</f>
        <v>#REF!</v>
      </c>
      <c r="P85" s="20" t="e">
        <f>#REF!</f>
        <v>#REF!</v>
      </c>
      <c r="Q85" s="20" t="e">
        <f>#REF!</f>
        <v>#REF!</v>
      </c>
      <c r="R85" s="20" t="e">
        <f>#REF!</f>
        <v>#REF!</v>
      </c>
      <c r="S85" s="20" t="e">
        <f>#REF!</f>
        <v>#REF!</v>
      </c>
      <c r="T85" s="20" t="e">
        <f>#REF!</f>
        <v>#REF!</v>
      </c>
      <c r="U85" s="20" t="e">
        <f>#REF!</f>
        <v>#REF!</v>
      </c>
      <c r="V85" s="20" t="e">
        <f>#REF!</f>
        <v>#REF!</v>
      </c>
      <c r="W85" s="20" t="e">
        <f>#REF!</f>
        <v>#REF!</v>
      </c>
      <c r="X85" s="20" t="e">
        <f>#REF!</f>
        <v>#REF!</v>
      </c>
      <c r="Y85" s="20" t="e">
        <f>#REF!</f>
        <v>#REF!</v>
      </c>
      <c r="Z85" s="20" t="e">
        <f>#REF!</f>
        <v>#REF!</v>
      </c>
      <c r="AA85" s="20" t="e">
        <f>#REF!</f>
        <v>#REF!</v>
      </c>
      <c r="AB85" s="21" t="e">
        <f>#REF!</f>
        <v>#REF!</v>
      </c>
      <c r="AC85" s="12" t="e">
        <f>+SUM(E85:AB85)*D85</f>
        <v>#REF!</v>
      </c>
    </row>
    <row r="86" spans="1:29" ht="14" x14ac:dyDescent="0.25">
      <c r="A86" s="193"/>
      <c r="B86" s="193"/>
      <c r="C86" s="22" t="s">
        <v>37</v>
      </c>
      <c r="D86" s="23" t="e">
        <f>+D33</f>
        <v>#REF!</v>
      </c>
      <c r="E86" s="24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 t="e">
        <f>#REF!</f>
        <v>#REF!</v>
      </c>
      <c r="O86" s="25" t="e">
        <f>#REF!</f>
        <v>#REF!</v>
      </c>
      <c r="P86" s="25" t="e">
        <f>#REF!</f>
        <v>#REF!</v>
      </c>
      <c r="Q86" s="25" t="e">
        <f>#REF!</f>
        <v>#REF!</v>
      </c>
      <c r="R86" s="25" t="e">
        <f>#REF!</f>
        <v>#REF!</v>
      </c>
      <c r="S86" s="25" t="e">
        <f>#REF!</f>
        <v>#REF!</v>
      </c>
      <c r="T86" s="25" t="e">
        <f>#REF!</f>
        <v>#REF!</v>
      </c>
      <c r="U86" s="25" t="e">
        <f>#REF!</f>
        <v>#REF!</v>
      </c>
      <c r="V86" s="25" t="e">
        <f>#REF!</f>
        <v>#REF!</v>
      </c>
      <c r="W86" s="25" t="e">
        <f>#REF!</f>
        <v>#REF!</v>
      </c>
      <c r="X86" s="25" t="e">
        <f>#REF!</f>
        <v>#REF!</v>
      </c>
      <c r="Y86" s="25" t="e">
        <f>#REF!</f>
        <v>#REF!</v>
      </c>
      <c r="Z86" s="25" t="e">
        <f>#REF!</f>
        <v>#REF!</v>
      </c>
      <c r="AA86" s="25" t="e">
        <f>#REF!</f>
        <v>#REF!</v>
      </c>
      <c r="AB86" s="26" t="e">
        <f>#REF!</f>
        <v>#REF!</v>
      </c>
      <c r="AC86" s="12" t="e">
        <f>+SUM(E86:AB86)*D86</f>
        <v>#REF!</v>
      </c>
    </row>
    <row r="87" spans="1:29" ht="14.5" thickBot="1" x14ac:dyDescent="0.3">
      <c r="A87" s="194"/>
      <c r="B87" s="194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" si="147">SUMPRODUCT($D84:$D86,F84:F86)</f>
        <v>#REF!</v>
      </c>
      <c r="G87" s="29" t="e">
        <f t="shared" ref="G87" si="148">SUMPRODUCT($D84:$D86,G84:G86)</f>
        <v>#REF!</v>
      </c>
      <c r="H87" s="29" t="e">
        <f t="shared" ref="H87" si="149">SUMPRODUCT($D84:$D86,H84:H86)</f>
        <v>#REF!</v>
      </c>
      <c r="I87" s="29" t="e">
        <f t="shared" ref="I87" si="150">SUMPRODUCT($D84:$D86,I84:I86)</f>
        <v>#REF!</v>
      </c>
      <c r="J87" s="29" t="e">
        <f t="shared" ref="J87" si="151">SUMPRODUCT($D84:$D86,J84:J86)</f>
        <v>#REF!</v>
      </c>
      <c r="K87" s="29" t="e">
        <f t="shared" ref="K87" si="152">SUMPRODUCT($D84:$D86,K84:K86)</f>
        <v>#REF!</v>
      </c>
      <c r="L87" s="29" t="e">
        <f t="shared" ref="L87" si="153">SUMPRODUCT($D84:$D86,L84:L86)</f>
        <v>#REF!</v>
      </c>
      <c r="M87" s="29" t="e">
        <f t="shared" ref="M87" si="154">SUMPRODUCT($D84:$D86,M84:M86)</f>
        <v>#REF!</v>
      </c>
      <c r="N87" s="29" t="e">
        <f t="shared" ref="N87" si="155">SUMPRODUCT($D84:$D86,N84:N86)</f>
        <v>#REF!</v>
      </c>
      <c r="O87" s="29" t="e">
        <f t="shared" ref="O87" si="156">SUMPRODUCT($D84:$D86,O84:O86)</f>
        <v>#REF!</v>
      </c>
      <c r="P87" s="29" t="e">
        <f t="shared" ref="P87" si="157">SUMPRODUCT($D84:$D86,P84:P86)</f>
        <v>#REF!</v>
      </c>
      <c r="Q87" s="29" t="e">
        <f t="shared" ref="Q87" si="158">SUMPRODUCT($D84:$D86,Q84:Q86)</f>
        <v>#REF!</v>
      </c>
      <c r="R87" s="29" t="e">
        <f t="shared" ref="R87" si="159">SUMPRODUCT($D84:$D86,R84:R86)</f>
        <v>#REF!</v>
      </c>
      <c r="S87" s="29" t="e">
        <f t="shared" ref="S87" si="160">SUMPRODUCT($D84:$D86,S84:S86)</f>
        <v>#REF!</v>
      </c>
      <c r="T87" s="29" t="e">
        <f t="shared" ref="T87" si="161">SUMPRODUCT($D84:$D86,T84:T86)</f>
        <v>#REF!</v>
      </c>
      <c r="U87" s="29" t="e">
        <f t="shared" ref="U87" si="162">SUMPRODUCT($D84:$D86,U84:U86)</f>
        <v>#REF!</v>
      </c>
      <c r="V87" s="29" t="e">
        <f t="shared" ref="V87" si="163">SUMPRODUCT($D84:$D86,V84:V86)</f>
        <v>#REF!</v>
      </c>
      <c r="W87" s="29" t="e">
        <f t="shared" ref="W87" si="164">SUMPRODUCT($D84:$D86,W84:W86)</f>
        <v>#REF!</v>
      </c>
      <c r="X87" s="29" t="e">
        <f t="shared" ref="X87" si="165">SUMPRODUCT($D84:$D86,X84:X86)</f>
        <v>#REF!</v>
      </c>
      <c r="Y87" s="29" t="e">
        <f t="shared" ref="Y87" si="166">SUMPRODUCT($D84:$D86,Y84:Y86)</f>
        <v>#REF!</v>
      </c>
      <c r="Z87" s="29" t="e">
        <f t="shared" ref="Z87" si="167">SUMPRODUCT($D84:$D86,Z84:Z86)</f>
        <v>#REF!</v>
      </c>
      <c r="AA87" s="29" t="e">
        <f t="shared" ref="AA87" si="168">SUMPRODUCT($D84:$D86,AA84:AA86)</f>
        <v>#REF!</v>
      </c>
      <c r="AB87" s="29" t="e">
        <f t="shared" ref="AB87" si="169">SUMPRODUCT($D84:$D86,AB84:AB86)</f>
        <v>#REF!</v>
      </c>
      <c r="AC87" s="30" t="e">
        <f>+SUM(E87:AB87)</f>
        <v>#REF!</v>
      </c>
    </row>
    <row r="88" spans="1:29" ht="14" x14ac:dyDescent="0.25">
      <c r="A88" s="192" t="e">
        <f t="shared" ref="A88" si="170">A35</f>
        <v>#REF!</v>
      </c>
      <c r="B88" s="192"/>
      <c r="C88" s="13" t="s">
        <v>35</v>
      </c>
      <c r="D88" s="14" t="e">
        <f>+D35</f>
        <v>#REF!</v>
      </c>
      <c r="E88" s="10" t="e">
        <f>#REF!</f>
        <v>#REF!</v>
      </c>
      <c r="F88" s="15" t="e">
        <f>#REF!</f>
        <v>#REF!</v>
      </c>
      <c r="G88" s="15" t="e">
        <f>#REF!</f>
        <v>#REF!</v>
      </c>
      <c r="H88" s="15" t="e">
        <f>#REF!</f>
        <v>#REF!</v>
      </c>
      <c r="I88" s="15" t="e">
        <f>#REF!</f>
        <v>#REF!</v>
      </c>
      <c r="J88" s="15" t="e">
        <f>#REF!</f>
        <v>#REF!</v>
      </c>
      <c r="K88" s="15" t="e">
        <f>#REF!</f>
        <v>#REF!</v>
      </c>
      <c r="L88" s="15" t="e">
        <f>#REF!</f>
        <v>#REF!</v>
      </c>
      <c r="M88" s="15" t="e">
        <f>#REF!</f>
        <v>#REF!</v>
      </c>
      <c r="N88" s="15" t="e">
        <f>#REF!</f>
        <v>#REF!</v>
      </c>
      <c r="O88" s="15" t="e">
        <f>#REF!</f>
        <v>#REF!</v>
      </c>
      <c r="P88" s="15" t="e">
        <f>#REF!</f>
        <v>#REF!</v>
      </c>
      <c r="Q88" s="15" t="e">
        <f>#REF!</f>
        <v>#REF!</v>
      </c>
      <c r="R88" s="15" t="e">
        <f>#REF!</f>
        <v>#REF!</v>
      </c>
      <c r="S88" s="15" t="e">
        <f>#REF!</f>
        <v>#REF!</v>
      </c>
      <c r="T88" s="15" t="e">
        <f>#REF!</f>
        <v>#REF!</v>
      </c>
      <c r="U88" s="15" t="e">
        <f>#REF!</f>
        <v>#REF!</v>
      </c>
      <c r="V88" s="15" t="e">
        <f>#REF!</f>
        <v>#REF!</v>
      </c>
      <c r="W88" s="15" t="e">
        <f>#REF!</f>
        <v>#REF!</v>
      </c>
      <c r="X88" s="15" t="e">
        <f>#REF!</f>
        <v>#REF!</v>
      </c>
      <c r="Y88" s="15" t="e">
        <f>#REF!</f>
        <v>#REF!</v>
      </c>
      <c r="Z88" s="15" t="e">
        <f>#REF!</f>
        <v>#REF!</v>
      </c>
      <c r="AA88" s="15" t="e">
        <f>#REF!</f>
        <v>#REF!</v>
      </c>
      <c r="AB88" s="16" t="e">
        <f>#REF!</f>
        <v>#REF!</v>
      </c>
      <c r="AC88" s="12" t="e">
        <f>+SUM(E88:AB88)*D88</f>
        <v>#REF!</v>
      </c>
    </row>
    <row r="89" spans="1:29" ht="14" x14ac:dyDescent="0.25">
      <c r="A89" s="193"/>
      <c r="B89" s="193"/>
      <c r="C89" s="17" t="s">
        <v>36</v>
      </c>
      <c r="D89" s="18" t="e">
        <f>+D36</f>
        <v>#REF!</v>
      </c>
      <c r="E89" s="19" t="e">
        <f>#REF!</f>
        <v>#REF!</v>
      </c>
      <c r="F89" s="20" t="e">
        <f>#REF!</f>
        <v>#REF!</v>
      </c>
      <c r="G89" s="20" t="e">
        <f>#REF!</f>
        <v>#REF!</v>
      </c>
      <c r="H89" s="20" t="e">
        <f>#REF!</f>
        <v>#REF!</v>
      </c>
      <c r="I89" s="20" t="e">
        <f>#REF!</f>
        <v>#REF!</v>
      </c>
      <c r="J89" s="20" t="e">
        <f>#REF!</f>
        <v>#REF!</v>
      </c>
      <c r="K89" s="20" t="e">
        <f>#REF!</f>
        <v>#REF!</v>
      </c>
      <c r="L89" s="20" t="e">
        <f>#REF!</f>
        <v>#REF!</v>
      </c>
      <c r="M89" s="20" t="e">
        <f>#REF!</f>
        <v>#REF!</v>
      </c>
      <c r="N89" s="20" t="e">
        <f>#REF!</f>
        <v>#REF!</v>
      </c>
      <c r="O89" s="20" t="e">
        <f>#REF!</f>
        <v>#REF!</v>
      </c>
      <c r="P89" s="20" t="e">
        <f>#REF!</f>
        <v>#REF!</v>
      </c>
      <c r="Q89" s="20" t="e">
        <f>#REF!</f>
        <v>#REF!</v>
      </c>
      <c r="R89" s="20" t="e">
        <f>#REF!</f>
        <v>#REF!</v>
      </c>
      <c r="S89" s="20" t="e">
        <f>#REF!</f>
        <v>#REF!</v>
      </c>
      <c r="T89" s="20" t="e">
        <f>#REF!</f>
        <v>#REF!</v>
      </c>
      <c r="U89" s="20" t="e">
        <f>#REF!</f>
        <v>#REF!</v>
      </c>
      <c r="V89" s="20" t="e">
        <f>#REF!</f>
        <v>#REF!</v>
      </c>
      <c r="W89" s="20" t="e">
        <f>#REF!</f>
        <v>#REF!</v>
      </c>
      <c r="X89" s="20" t="e">
        <f>#REF!</f>
        <v>#REF!</v>
      </c>
      <c r="Y89" s="20" t="e">
        <f>#REF!</f>
        <v>#REF!</v>
      </c>
      <c r="Z89" s="20" t="e">
        <f>#REF!</f>
        <v>#REF!</v>
      </c>
      <c r="AA89" s="20" t="e">
        <f>#REF!</f>
        <v>#REF!</v>
      </c>
      <c r="AB89" s="21" t="e">
        <f>#REF!</f>
        <v>#REF!</v>
      </c>
      <c r="AC89" s="12" t="e">
        <f>+SUM(E89:AB89)*D89</f>
        <v>#REF!</v>
      </c>
    </row>
    <row r="90" spans="1:29" ht="14" x14ac:dyDescent="0.25">
      <c r="A90" s="193"/>
      <c r="B90" s="193"/>
      <c r="C90" s="22" t="s">
        <v>37</v>
      </c>
      <c r="D90" s="23" t="e">
        <f>+D37</f>
        <v>#REF!</v>
      </c>
      <c r="E90" s="24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 t="e">
        <f>#REF!</f>
        <v>#REF!</v>
      </c>
      <c r="O90" s="25" t="e">
        <f>#REF!</f>
        <v>#REF!</v>
      </c>
      <c r="P90" s="25" t="e">
        <f>#REF!</f>
        <v>#REF!</v>
      </c>
      <c r="Q90" s="25" t="e">
        <f>#REF!</f>
        <v>#REF!</v>
      </c>
      <c r="R90" s="25" t="e">
        <f>#REF!</f>
        <v>#REF!</v>
      </c>
      <c r="S90" s="25" t="e">
        <f>#REF!</f>
        <v>#REF!</v>
      </c>
      <c r="T90" s="25" t="e">
        <f>#REF!</f>
        <v>#REF!</v>
      </c>
      <c r="U90" s="25" t="e">
        <f>#REF!</f>
        <v>#REF!</v>
      </c>
      <c r="V90" s="25" t="e">
        <f>#REF!</f>
        <v>#REF!</v>
      </c>
      <c r="W90" s="25" t="e">
        <f>#REF!</f>
        <v>#REF!</v>
      </c>
      <c r="X90" s="25" t="e">
        <f>#REF!</f>
        <v>#REF!</v>
      </c>
      <c r="Y90" s="25" t="e">
        <f>#REF!</f>
        <v>#REF!</v>
      </c>
      <c r="Z90" s="25" t="e">
        <f>#REF!</f>
        <v>#REF!</v>
      </c>
      <c r="AA90" s="25" t="e">
        <f>#REF!</f>
        <v>#REF!</v>
      </c>
      <c r="AB90" s="26" t="e">
        <f>#REF!</f>
        <v>#REF!</v>
      </c>
      <c r="AC90" s="12" t="e">
        <f>+SUM(E90:AB90)*D90</f>
        <v>#REF!</v>
      </c>
    </row>
    <row r="91" spans="1:29" ht="14.5" thickBot="1" x14ac:dyDescent="0.3">
      <c r="A91" s="194"/>
      <c r="B91" s="194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" si="171">SUMPRODUCT($D88:$D90,F88:F90)</f>
        <v>#REF!</v>
      </c>
      <c r="G91" s="29" t="e">
        <f t="shared" ref="G91" si="172">SUMPRODUCT($D88:$D90,G88:G90)</f>
        <v>#REF!</v>
      </c>
      <c r="H91" s="29" t="e">
        <f t="shared" ref="H91" si="173">SUMPRODUCT($D88:$D90,H88:H90)</f>
        <v>#REF!</v>
      </c>
      <c r="I91" s="29" t="e">
        <f t="shared" ref="I91" si="174">SUMPRODUCT($D88:$D90,I88:I90)</f>
        <v>#REF!</v>
      </c>
      <c r="J91" s="29" t="e">
        <f t="shared" ref="J91" si="175">SUMPRODUCT($D88:$D90,J88:J90)</f>
        <v>#REF!</v>
      </c>
      <c r="K91" s="29" t="e">
        <f t="shared" ref="K91" si="176">SUMPRODUCT($D88:$D90,K88:K90)</f>
        <v>#REF!</v>
      </c>
      <c r="L91" s="29" t="e">
        <f t="shared" ref="L91" si="177">SUMPRODUCT($D88:$D90,L88:L90)</f>
        <v>#REF!</v>
      </c>
      <c r="M91" s="29" t="e">
        <f t="shared" ref="M91" si="178">SUMPRODUCT($D88:$D90,M88:M90)</f>
        <v>#REF!</v>
      </c>
      <c r="N91" s="29" t="e">
        <f t="shared" ref="N91" si="179">SUMPRODUCT($D88:$D90,N88:N90)</f>
        <v>#REF!</v>
      </c>
      <c r="O91" s="29" t="e">
        <f t="shared" ref="O91" si="180">SUMPRODUCT($D88:$D90,O88:O90)</f>
        <v>#REF!</v>
      </c>
      <c r="P91" s="29" t="e">
        <f t="shared" ref="P91" si="181">SUMPRODUCT($D88:$D90,P88:P90)</f>
        <v>#REF!</v>
      </c>
      <c r="Q91" s="29" t="e">
        <f t="shared" ref="Q91" si="182">SUMPRODUCT($D88:$D90,Q88:Q90)</f>
        <v>#REF!</v>
      </c>
      <c r="R91" s="29" t="e">
        <f t="shared" ref="R91" si="183">SUMPRODUCT($D88:$D90,R88:R90)</f>
        <v>#REF!</v>
      </c>
      <c r="S91" s="29" t="e">
        <f t="shared" ref="S91" si="184">SUMPRODUCT($D88:$D90,S88:S90)</f>
        <v>#REF!</v>
      </c>
      <c r="T91" s="29" t="e">
        <f t="shared" ref="T91" si="185">SUMPRODUCT($D88:$D90,T88:T90)</f>
        <v>#REF!</v>
      </c>
      <c r="U91" s="29" t="e">
        <f t="shared" ref="U91" si="186">SUMPRODUCT($D88:$D90,U88:U90)</f>
        <v>#REF!</v>
      </c>
      <c r="V91" s="29" t="e">
        <f t="shared" ref="V91" si="187">SUMPRODUCT($D88:$D90,V88:V90)</f>
        <v>#REF!</v>
      </c>
      <c r="W91" s="29" t="e">
        <f t="shared" ref="W91" si="188">SUMPRODUCT($D88:$D90,W88:W90)</f>
        <v>#REF!</v>
      </c>
      <c r="X91" s="29" t="e">
        <f t="shared" ref="X91" si="189">SUMPRODUCT($D88:$D90,X88:X90)</f>
        <v>#REF!</v>
      </c>
      <c r="Y91" s="29" t="e">
        <f t="shared" ref="Y91" si="190">SUMPRODUCT($D88:$D90,Y88:Y90)</f>
        <v>#REF!</v>
      </c>
      <c r="Z91" s="29" t="e">
        <f t="shared" ref="Z91" si="191">SUMPRODUCT($D88:$D90,Z88:Z90)</f>
        <v>#REF!</v>
      </c>
      <c r="AA91" s="29" t="e">
        <f t="shared" ref="AA91" si="192">SUMPRODUCT($D88:$D90,AA88:AA90)</f>
        <v>#REF!</v>
      </c>
      <c r="AB91" s="29" t="e">
        <f t="shared" ref="AB91" si="193">SUMPRODUCT($D88:$D90,AB88:AB90)</f>
        <v>#REF!</v>
      </c>
      <c r="AC91" s="30" t="e">
        <f>+SUM(E91:AB91)</f>
        <v>#REF!</v>
      </c>
    </row>
    <row r="92" spans="1:29" ht="14" x14ac:dyDescent="0.25">
      <c r="A92" s="192" t="e">
        <f t="shared" ref="A92" si="194">A39</f>
        <v>#REF!</v>
      </c>
      <c r="B92" s="192"/>
      <c r="C92" s="13" t="s">
        <v>35</v>
      </c>
      <c r="D92" s="14" t="e">
        <f>+D39</f>
        <v>#REF!</v>
      </c>
      <c r="E92" s="10" t="e">
        <f>#REF!</f>
        <v>#REF!</v>
      </c>
      <c r="F92" s="15" t="e">
        <f>#REF!</f>
        <v>#REF!</v>
      </c>
      <c r="G92" s="15" t="e">
        <f>#REF!</f>
        <v>#REF!</v>
      </c>
      <c r="H92" s="15" t="e">
        <f>#REF!</f>
        <v>#REF!</v>
      </c>
      <c r="I92" s="15" t="e">
        <f>#REF!</f>
        <v>#REF!</v>
      </c>
      <c r="J92" s="15" t="e">
        <f>#REF!</f>
        <v>#REF!</v>
      </c>
      <c r="K92" s="15" t="e">
        <f>#REF!</f>
        <v>#REF!</v>
      </c>
      <c r="L92" s="15" t="e">
        <f>#REF!</f>
        <v>#REF!</v>
      </c>
      <c r="M92" s="15" t="e">
        <f>#REF!</f>
        <v>#REF!</v>
      </c>
      <c r="N92" s="15" t="e">
        <f>#REF!</f>
        <v>#REF!</v>
      </c>
      <c r="O92" s="15" t="e">
        <f>#REF!</f>
        <v>#REF!</v>
      </c>
      <c r="P92" s="15" t="e">
        <f>#REF!</f>
        <v>#REF!</v>
      </c>
      <c r="Q92" s="15" t="e">
        <f>#REF!</f>
        <v>#REF!</v>
      </c>
      <c r="R92" s="15" t="e">
        <f>#REF!</f>
        <v>#REF!</v>
      </c>
      <c r="S92" s="15" t="e">
        <f>#REF!</f>
        <v>#REF!</v>
      </c>
      <c r="T92" s="15" t="e">
        <f>#REF!</f>
        <v>#REF!</v>
      </c>
      <c r="U92" s="15" t="e">
        <f>#REF!</f>
        <v>#REF!</v>
      </c>
      <c r="V92" s="15" t="e">
        <f>#REF!</f>
        <v>#REF!</v>
      </c>
      <c r="W92" s="15" t="e">
        <f>#REF!</f>
        <v>#REF!</v>
      </c>
      <c r="X92" s="15" t="e">
        <f>#REF!</f>
        <v>#REF!</v>
      </c>
      <c r="Y92" s="15" t="e">
        <f>#REF!</f>
        <v>#REF!</v>
      </c>
      <c r="Z92" s="15" t="e">
        <f>#REF!</f>
        <v>#REF!</v>
      </c>
      <c r="AA92" s="15" t="e">
        <f>#REF!</f>
        <v>#REF!</v>
      </c>
      <c r="AB92" s="16" t="e">
        <f>#REF!</f>
        <v>#REF!</v>
      </c>
      <c r="AC92" s="12" t="e">
        <f>+SUM(E92:AB92)*D92</f>
        <v>#REF!</v>
      </c>
    </row>
    <row r="93" spans="1:29" ht="14" x14ac:dyDescent="0.25">
      <c r="A93" s="193"/>
      <c r="B93" s="193"/>
      <c r="C93" s="17" t="s">
        <v>36</v>
      </c>
      <c r="D93" s="18" t="e">
        <f>+D40</f>
        <v>#REF!</v>
      </c>
      <c r="E93" s="19" t="e">
        <f>#REF!</f>
        <v>#REF!</v>
      </c>
      <c r="F93" s="20" t="e">
        <f>#REF!</f>
        <v>#REF!</v>
      </c>
      <c r="G93" s="20" t="e">
        <f>#REF!</f>
        <v>#REF!</v>
      </c>
      <c r="H93" s="20" t="e">
        <f>#REF!</f>
        <v>#REF!</v>
      </c>
      <c r="I93" s="20" t="e">
        <f>#REF!</f>
        <v>#REF!</v>
      </c>
      <c r="J93" s="20" t="e">
        <f>#REF!</f>
        <v>#REF!</v>
      </c>
      <c r="K93" s="20" t="e">
        <f>#REF!</f>
        <v>#REF!</v>
      </c>
      <c r="L93" s="20" t="e">
        <f>#REF!</f>
        <v>#REF!</v>
      </c>
      <c r="M93" s="20" t="e">
        <f>#REF!</f>
        <v>#REF!</v>
      </c>
      <c r="N93" s="20" t="e">
        <f>#REF!</f>
        <v>#REF!</v>
      </c>
      <c r="O93" s="20" t="e">
        <f>#REF!</f>
        <v>#REF!</v>
      </c>
      <c r="P93" s="20" t="e">
        <f>#REF!</f>
        <v>#REF!</v>
      </c>
      <c r="Q93" s="20" t="e">
        <f>#REF!</f>
        <v>#REF!</v>
      </c>
      <c r="R93" s="20" t="e">
        <f>#REF!</f>
        <v>#REF!</v>
      </c>
      <c r="S93" s="20" t="e">
        <f>#REF!</f>
        <v>#REF!</v>
      </c>
      <c r="T93" s="20" t="e">
        <f>#REF!</f>
        <v>#REF!</v>
      </c>
      <c r="U93" s="20" t="e">
        <f>#REF!</f>
        <v>#REF!</v>
      </c>
      <c r="V93" s="20" t="e">
        <f>#REF!</f>
        <v>#REF!</v>
      </c>
      <c r="W93" s="20" t="e">
        <f>#REF!</f>
        <v>#REF!</v>
      </c>
      <c r="X93" s="20" t="e">
        <f>#REF!</f>
        <v>#REF!</v>
      </c>
      <c r="Y93" s="20" t="e">
        <f>#REF!</f>
        <v>#REF!</v>
      </c>
      <c r="Z93" s="20" t="e">
        <f>#REF!</f>
        <v>#REF!</v>
      </c>
      <c r="AA93" s="20" t="e">
        <f>#REF!</f>
        <v>#REF!</v>
      </c>
      <c r="AB93" s="21" t="e">
        <f>#REF!</f>
        <v>#REF!</v>
      </c>
      <c r="AC93" s="12" t="e">
        <f>+SUM(E93:AB93)*D93</f>
        <v>#REF!</v>
      </c>
    </row>
    <row r="94" spans="1:29" ht="14" x14ac:dyDescent="0.25">
      <c r="A94" s="193"/>
      <c r="B94" s="193"/>
      <c r="C94" s="22" t="s">
        <v>37</v>
      </c>
      <c r="D94" s="23" t="e">
        <f>+D41</f>
        <v>#REF!</v>
      </c>
      <c r="E94" s="24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 t="e">
        <f>#REF!</f>
        <v>#REF!</v>
      </c>
      <c r="O94" s="25" t="e">
        <f>#REF!</f>
        <v>#REF!</v>
      </c>
      <c r="P94" s="25" t="e">
        <f>#REF!</f>
        <v>#REF!</v>
      </c>
      <c r="Q94" s="25" t="e">
        <f>#REF!</f>
        <v>#REF!</v>
      </c>
      <c r="R94" s="25" t="e">
        <f>#REF!</f>
        <v>#REF!</v>
      </c>
      <c r="S94" s="25" t="e">
        <f>#REF!</f>
        <v>#REF!</v>
      </c>
      <c r="T94" s="25" t="e">
        <f>#REF!</f>
        <v>#REF!</v>
      </c>
      <c r="U94" s="25" t="e">
        <f>#REF!</f>
        <v>#REF!</v>
      </c>
      <c r="V94" s="25" t="e">
        <f>#REF!</f>
        <v>#REF!</v>
      </c>
      <c r="W94" s="25" t="e">
        <f>#REF!</f>
        <v>#REF!</v>
      </c>
      <c r="X94" s="25" t="e">
        <f>#REF!</f>
        <v>#REF!</v>
      </c>
      <c r="Y94" s="25" t="e">
        <f>#REF!</f>
        <v>#REF!</v>
      </c>
      <c r="Z94" s="25" t="e">
        <f>#REF!</f>
        <v>#REF!</v>
      </c>
      <c r="AA94" s="25" t="e">
        <f>#REF!</f>
        <v>#REF!</v>
      </c>
      <c r="AB94" s="26" t="e">
        <f>#REF!</f>
        <v>#REF!</v>
      </c>
      <c r="AC94" s="12" t="e">
        <f>+SUM(E94:AB94)*D94</f>
        <v>#REF!</v>
      </c>
    </row>
    <row r="95" spans="1:29" ht="14.5" thickBot="1" x14ac:dyDescent="0.3">
      <c r="A95" s="194"/>
      <c r="B95" s="194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" si="195">SUMPRODUCT($D92:$D94,F92:F94)</f>
        <v>#REF!</v>
      </c>
      <c r="G95" s="29" t="e">
        <f t="shared" ref="G95" si="196">SUMPRODUCT($D92:$D94,G92:G94)</f>
        <v>#REF!</v>
      </c>
      <c r="H95" s="29" t="e">
        <f t="shared" ref="H95" si="197">SUMPRODUCT($D92:$D94,H92:H94)</f>
        <v>#REF!</v>
      </c>
      <c r="I95" s="29" t="e">
        <f t="shared" ref="I95" si="198">SUMPRODUCT($D92:$D94,I92:I94)</f>
        <v>#REF!</v>
      </c>
      <c r="J95" s="29" t="e">
        <f t="shared" ref="J95" si="199">SUMPRODUCT($D92:$D94,J92:J94)</f>
        <v>#REF!</v>
      </c>
      <c r="K95" s="29" t="e">
        <f t="shared" ref="K95" si="200">SUMPRODUCT($D92:$D94,K92:K94)</f>
        <v>#REF!</v>
      </c>
      <c r="L95" s="29" t="e">
        <f t="shared" ref="L95" si="201">SUMPRODUCT($D92:$D94,L92:L94)</f>
        <v>#REF!</v>
      </c>
      <c r="M95" s="29" t="e">
        <f t="shared" ref="M95" si="202">SUMPRODUCT($D92:$D94,M92:M94)</f>
        <v>#REF!</v>
      </c>
      <c r="N95" s="29" t="e">
        <f t="shared" ref="N95" si="203">SUMPRODUCT($D92:$D94,N92:N94)</f>
        <v>#REF!</v>
      </c>
      <c r="O95" s="29" t="e">
        <f t="shared" ref="O95" si="204">SUMPRODUCT($D92:$D94,O92:O94)</f>
        <v>#REF!</v>
      </c>
      <c r="P95" s="29" t="e">
        <f t="shared" ref="P95" si="205">SUMPRODUCT($D92:$D94,P92:P94)</f>
        <v>#REF!</v>
      </c>
      <c r="Q95" s="29" t="e">
        <f t="shared" ref="Q95" si="206">SUMPRODUCT($D92:$D94,Q92:Q94)</f>
        <v>#REF!</v>
      </c>
      <c r="R95" s="29" t="e">
        <f t="shared" ref="R95" si="207">SUMPRODUCT($D92:$D94,R92:R94)</f>
        <v>#REF!</v>
      </c>
      <c r="S95" s="29" t="e">
        <f t="shared" ref="S95" si="208">SUMPRODUCT($D92:$D94,S92:S94)</f>
        <v>#REF!</v>
      </c>
      <c r="T95" s="29" t="e">
        <f t="shared" ref="T95" si="209">SUMPRODUCT($D92:$D94,T92:T94)</f>
        <v>#REF!</v>
      </c>
      <c r="U95" s="29" t="e">
        <f t="shared" ref="U95" si="210">SUMPRODUCT($D92:$D94,U92:U94)</f>
        <v>#REF!</v>
      </c>
      <c r="V95" s="29" t="e">
        <f t="shared" ref="V95" si="211">SUMPRODUCT($D92:$D94,V92:V94)</f>
        <v>#REF!</v>
      </c>
      <c r="W95" s="29" t="e">
        <f t="shared" ref="W95" si="212">SUMPRODUCT($D92:$D94,W92:W94)</f>
        <v>#REF!</v>
      </c>
      <c r="X95" s="29" t="e">
        <f t="shared" ref="X95" si="213">SUMPRODUCT($D92:$D94,X92:X94)</f>
        <v>#REF!</v>
      </c>
      <c r="Y95" s="29" t="e">
        <f t="shared" ref="Y95" si="214">SUMPRODUCT($D92:$D94,Y92:Y94)</f>
        <v>#REF!</v>
      </c>
      <c r="Z95" s="29" t="e">
        <f t="shared" ref="Z95" si="215">SUMPRODUCT($D92:$D94,Z92:Z94)</f>
        <v>#REF!</v>
      </c>
      <c r="AA95" s="29" t="e">
        <f t="shared" ref="AA95" si="216">SUMPRODUCT($D92:$D94,AA92:AA94)</f>
        <v>#REF!</v>
      </c>
      <c r="AB95" s="29" t="e">
        <f t="shared" ref="AB95" si="217">SUMPRODUCT($D92:$D94,AB92:AB94)</f>
        <v>#REF!</v>
      </c>
      <c r="AC95" s="30" t="e">
        <f>+SUM(E95:AB95)</f>
        <v>#REF!</v>
      </c>
    </row>
    <row r="96" spans="1:29" ht="14" x14ac:dyDescent="0.25">
      <c r="A96" s="192" t="e">
        <f t="shared" ref="A96" si="218">A43</f>
        <v>#REF!</v>
      </c>
      <c r="B96" s="192"/>
      <c r="C96" s="13" t="s">
        <v>35</v>
      </c>
      <c r="D96" s="14" t="e">
        <f>+D43</f>
        <v>#REF!</v>
      </c>
      <c r="E96" s="10" t="e">
        <f>#REF!</f>
        <v>#REF!</v>
      </c>
      <c r="F96" s="15" t="e">
        <f>#REF!</f>
        <v>#REF!</v>
      </c>
      <c r="G96" s="15" t="e">
        <f>#REF!</f>
        <v>#REF!</v>
      </c>
      <c r="H96" s="15" t="e">
        <f>#REF!</f>
        <v>#REF!</v>
      </c>
      <c r="I96" s="15" t="e">
        <f>#REF!</f>
        <v>#REF!</v>
      </c>
      <c r="J96" s="15" t="e">
        <f>#REF!</f>
        <v>#REF!</v>
      </c>
      <c r="K96" s="15" t="e">
        <f>#REF!</f>
        <v>#REF!</v>
      </c>
      <c r="L96" s="15" t="e">
        <f>#REF!</f>
        <v>#REF!</v>
      </c>
      <c r="M96" s="15" t="e">
        <f>#REF!</f>
        <v>#REF!</v>
      </c>
      <c r="N96" s="15" t="e">
        <f>#REF!</f>
        <v>#REF!</v>
      </c>
      <c r="O96" s="15" t="e">
        <f>#REF!</f>
        <v>#REF!</v>
      </c>
      <c r="P96" s="15" t="e">
        <f>#REF!</f>
        <v>#REF!</v>
      </c>
      <c r="Q96" s="15" t="e">
        <f>#REF!</f>
        <v>#REF!</v>
      </c>
      <c r="R96" s="15" t="e">
        <f>#REF!</f>
        <v>#REF!</v>
      </c>
      <c r="S96" s="15" t="e">
        <f>#REF!</f>
        <v>#REF!</v>
      </c>
      <c r="T96" s="15" t="e">
        <f>#REF!</f>
        <v>#REF!</v>
      </c>
      <c r="U96" s="15" t="e">
        <f>#REF!</f>
        <v>#REF!</v>
      </c>
      <c r="V96" s="15" t="e">
        <f>#REF!</f>
        <v>#REF!</v>
      </c>
      <c r="W96" s="15" t="e">
        <f>#REF!</f>
        <v>#REF!</v>
      </c>
      <c r="X96" s="15" t="e">
        <f>#REF!</f>
        <v>#REF!</v>
      </c>
      <c r="Y96" s="15" t="e">
        <f>#REF!</f>
        <v>#REF!</v>
      </c>
      <c r="Z96" s="15" t="e">
        <f>#REF!</f>
        <v>#REF!</v>
      </c>
      <c r="AA96" s="15" t="e">
        <f>#REF!</f>
        <v>#REF!</v>
      </c>
      <c r="AB96" s="16" t="e">
        <f>#REF!</f>
        <v>#REF!</v>
      </c>
      <c r="AC96" s="12" t="e">
        <f>+SUM(E96:AB96)*D96</f>
        <v>#REF!</v>
      </c>
    </row>
    <row r="97" spans="1:29" ht="14" x14ac:dyDescent="0.25">
      <c r="A97" s="193"/>
      <c r="B97" s="193"/>
      <c r="C97" s="17" t="s">
        <v>36</v>
      </c>
      <c r="D97" s="18" t="e">
        <f>+D44</f>
        <v>#REF!</v>
      </c>
      <c r="E97" s="19" t="e">
        <f>#REF!</f>
        <v>#REF!</v>
      </c>
      <c r="F97" s="20" t="e">
        <f>#REF!</f>
        <v>#REF!</v>
      </c>
      <c r="G97" s="20" t="e">
        <f>#REF!</f>
        <v>#REF!</v>
      </c>
      <c r="H97" s="20" t="e">
        <f>#REF!</f>
        <v>#REF!</v>
      </c>
      <c r="I97" s="20" t="e">
        <f>#REF!</f>
        <v>#REF!</v>
      </c>
      <c r="J97" s="20" t="e">
        <f>#REF!</f>
        <v>#REF!</v>
      </c>
      <c r="K97" s="20" t="e">
        <f>#REF!</f>
        <v>#REF!</v>
      </c>
      <c r="L97" s="20" t="e">
        <f>#REF!</f>
        <v>#REF!</v>
      </c>
      <c r="M97" s="20" t="e">
        <f>#REF!</f>
        <v>#REF!</v>
      </c>
      <c r="N97" s="20" t="e">
        <f>#REF!</f>
        <v>#REF!</v>
      </c>
      <c r="O97" s="20" t="e">
        <f>#REF!</f>
        <v>#REF!</v>
      </c>
      <c r="P97" s="20" t="e">
        <f>#REF!</f>
        <v>#REF!</v>
      </c>
      <c r="Q97" s="20" t="e">
        <f>#REF!</f>
        <v>#REF!</v>
      </c>
      <c r="R97" s="20" t="e">
        <f>#REF!</f>
        <v>#REF!</v>
      </c>
      <c r="S97" s="20" t="e">
        <f>#REF!</f>
        <v>#REF!</v>
      </c>
      <c r="T97" s="20" t="e">
        <f>#REF!</f>
        <v>#REF!</v>
      </c>
      <c r="U97" s="20" t="e">
        <f>#REF!</f>
        <v>#REF!</v>
      </c>
      <c r="V97" s="20" t="e">
        <f>#REF!</f>
        <v>#REF!</v>
      </c>
      <c r="W97" s="20" t="e">
        <f>#REF!</f>
        <v>#REF!</v>
      </c>
      <c r="X97" s="20" t="e">
        <f>#REF!</f>
        <v>#REF!</v>
      </c>
      <c r="Y97" s="20" t="e">
        <f>#REF!</f>
        <v>#REF!</v>
      </c>
      <c r="Z97" s="20" t="e">
        <f>#REF!</f>
        <v>#REF!</v>
      </c>
      <c r="AA97" s="20" t="e">
        <f>#REF!</f>
        <v>#REF!</v>
      </c>
      <c r="AB97" s="21" t="e">
        <f>#REF!</f>
        <v>#REF!</v>
      </c>
      <c r="AC97" s="12" t="e">
        <f>+SUM(E97:AB97)*D97</f>
        <v>#REF!</v>
      </c>
    </row>
    <row r="98" spans="1:29" ht="14" x14ac:dyDescent="0.25">
      <c r="A98" s="193"/>
      <c r="B98" s="193"/>
      <c r="C98" s="22" t="s">
        <v>37</v>
      </c>
      <c r="D98" s="23" t="e">
        <f>+D45</f>
        <v>#REF!</v>
      </c>
      <c r="E98" s="24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 t="e">
        <f>#REF!</f>
        <v>#REF!</v>
      </c>
      <c r="O98" s="25" t="e">
        <f>#REF!</f>
        <v>#REF!</v>
      </c>
      <c r="P98" s="25" t="e">
        <f>#REF!</f>
        <v>#REF!</v>
      </c>
      <c r="Q98" s="25" t="e">
        <f>#REF!</f>
        <v>#REF!</v>
      </c>
      <c r="R98" s="25" t="e">
        <f>#REF!</f>
        <v>#REF!</v>
      </c>
      <c r="S98" s="25" t="e">
        <f>#REF!</f>
        <v>#REF!</v>
      </c>
      <c r="T98" s="25" t="e">
        <f>#REF!</f>
        <v>#REF!</v>
      </c>
      <c r="U98" s="25" t="e">
        <f>#REF!</f>
        <v>#REF!</v>
      </c>
      <c r="V98" s="25" t="e">
        <f>#REF!</f>
        <v>#REF!</v>
      </c>
      <c r="W98" s="25" t="e">
        <f>#REF!</f>
        <v>#REF!</v>
      </c>
      <c r="X98" s="25" t="e">
        <f>#REF!</f>
        <v>#REF!</v>
      </c>
      <c r="Y98" s="25" t="e">
        <f>#REF!</f>
        <v>#REF!</v>
      </c>
      <c r="Z98" s="25" t="e">
        <f>#REF!</f>
        <v>#REF!</v>
      </c>
      <c r="AA98" s="25" t="e">
        <f>#REF!</f>
        <v>#REF!</v>
      </c>
      <c r="AB98" s="26" t="e">
        <f>#REF!</f>
        <v>#REF!</v>
      </c>
      <c r="AC98" s="12" t="e">
        <f>+SUM(E98:AB98)*D98</f>
        <v>#REF!</v>
      </c>
    </row>
    <row r="99" spans="1:29" ht="14.5" thickBot="1" x14ac:dyDescent="0.3">
      <c r="A99" s="194"/>
      <c r="B99" s="194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" si="219">SUMPRODUCT($D96:$D98,F96:F98)</f>
        <v>#REF!</v>
      </c>
      <c r="G99" s="29" t="e">
        <f t="shared" ref="G99" si="220">SUMPRODUCT($D96:$D98,G96:G98)</f>
        <v>#REF!</v>
      </c>
      <c r="H99" s="29" t="e">
        <f t="shared" ref="H99" si="221">SUMPRODUCT($D96:$D98,H96:H98)</f>
        <v>#REF!</v>
      </c>
      <c r="I99" s="29" t="e">
        <f t="shared" ref="I99" si="222">SUMPRODUCT($D96:$D98,I96:I98)</f>
        <v>#REF!</v>
      </c>
      <c r="J99" s="29" t="e">
        <f t="shared" ref="J99" si="223">SUMPRODUCT($D96:$D98,J96:J98)</f>
        <v>#REF!</v>
      </c>
      <c r="K99" s="29" t="e">
        <f t="shared" ref="K99" si="224">SUMPRODUCT($D96:$D98,K96:K98)</f>
        <v>#REF!</v>
      </c>
      <c r="L99" s="29" t="e">
        <f t="shared" ref="L99" si="225">SUMPRODUCT($D96:$D98,L96:L98)</f>
        <v>#REF!</v>
      </c>
      <c r="M99" s="29" t="e">
        <f t="shared" ref="M99" si="226">SUMPRODUCT($D96:$D98,M96:M98)</f>
        <v>#REF!</v>
      </c>
      <c r="N99" s="29" t="e">
        <f t="shared" ref="N99" si="227">SUMPRODUCT($D96:$D98,N96:N98)</f>
        <v>#REF!</v>
      </c>
      <c r="O99" s="29" t="e">
        <f t="shared" ref="O99" si="228">SUMPRODUCT($D96:$D98,O96:O98)</f>
        <v>#REF!</v>
      </c>
      <c r="P99" s="29" t="e">
        <f t="shared" ref="P99" si="229">SUMPRODUCT($D96:$D98,P96:P98)</f>
        <v>#REF!</v>
      </c>
      <c r="Q99" s="29" t="e">
        <f t="shared" ref="Q99" si="230">SUMPRODUCT($D96:$D98,Q96:Q98)</f>
        <v>#REF!</v>
      </c>
      <c r="R99" s="29" t="e">
        <f t="shared" ref="R99" si="231">SUMPRODUCT($D96:$D98,R96:R98)</f>
        <v>#REF!</v>
      </c>
      <c r="S99" s="29" t="e">
        <f t="shared" ref="S99" si="232">SUMPRODUCT($D96:$D98,S96:S98)</f>
        <v>#REF!</v>
      </c>
      <c r="T99" s="29" t="e">
        <f t="shared" ref="T99" si="233">SUMPRODUCT($D96:$D98,T96:T98)</f>
        <v>#REF!</v>
      </c>
      <c r="U99" s="29" t="e">
        <f t="shared" ref="U99" si="234">SUMPRODUCT($D96:$D98,U96:U98)</f>
        <v>#REF!</v>
      </c>
      <c r="V99" s="29" t="e">
        <f t="shared" ref="V99" si="235">SUMPRODUCT($D96:$D98,V96:V98)</f>
        <v>#REF!</v>
      </c>
      <c r="W99" s="29" t="e">
        <f t="shared" ref="W99" si="236">SUMPRODUCT($D96:$D98,W96:W98)</f>
        <v>#REF!</v>
      </c>
      <c r="X99" s="29" t="e">
        <f t="shared" ref="X99" si="237">SUMPRODUCT($D96:$D98,X96:X98)</f>
        <v>#REF!</v>
      </c>
      <c r="Y99" s="29" t="e">
        <f t="shared" ref="Y99" si="238">SUMPRODUCT($D96:$D98,Y96:Y98)</f>
        <v>#REF!</v>
      </c>
      <c r="Z99" s="29" t="e">
        <f t="shared" ref="Z99" si="239">SUMPRODUCT($D96:$D98,Z96:Z98)</f>
        <v>#REF!</v>
      </c>
      <c r="AA99" s="29" t="e">
        <f t="shared" ref="AA99" si="240">SUMPRODUCT($D96:$D98,AA96:AA98)</f>
        <v>#REF!</v>
      </c>
      <c r="AB99" s="29" t="e">
        <f t="shared" ref="AB99" si="241">SUMPRODUCT($D96:$D98,AB96:AB98)</f>
        <v>#REF!</v>
      </c>
      <c r="AC99" s="30" t="e">
        <f>+SUM(E99:AB99)</f>
        <v>#REF!</v>
      </c>
    </row>
    <row r="100" spans="1:29" ht="14" x14ac:dyDescent="0.25">
      <c r="A100" s="192" t="e">
        <f t="shared" ref="A100" si="242">A47</f>
        <v>#REF!</v>
      </c>
      <c r="B100" s="192"/>
      <c r="C100" s="13" t="s">
        <v>35</v>
      </c>
      <c r="D100" s="14" t="e">
        <f>+D47</f>
        <v>#REF!</v>
      </c>
      <c r="E100" s="10" t="e">
        <f>#REF!</f>
        <v>#REF!</v>
      </c>
      <c r="F100" s="15" t="e">
        <f>#REF!</f>
        <v>#REF!</v>
      </c>
      <c r="G100" s="15" t="e">
        <f>#REF!</f>
        <v>#REF!</v>
      </c>
      <c r="H100" s="15" t="e">
        <f>#REF!</f>
        <v>#REF!</v>
      </c>
      <c r="I100" s="15" t="e">
        <f>#REF!</f>
        <v>#REF!</v>
      </c>
      <c r="J100" s="15" t="e">
        <f>#REF!</f>
        <v>#REF!</v>
      </c>
      <c r="K100" s="15" t="e">
        <f>#REF!</f>
        <v>#REF!</v>
      </c>
      <c r="L100" s="15" t="e">
        <f>#REF!</f>
        <v>#REF!</v>
      </c>
      <c r="M100" s="15" t="e">
        <f>#REF!</f>
        <v>#REF!</v>
      </c>
      <c r="N100" s="15" t="e">
        <f>#REF!</f>
        <v>#REF!</v>
      </c>
      <c r="O100" s="15" t="e">
        <f>#REF!</f>
        <v>#REF!</v>
      </c>
      <c r="P100" s="15" t="e">
        <f>#REF!</f>
        <v>#REF!</v>
      </c>
      <c r="Q100" s="15" t="e">
        <f>#REF!</f>
        <v>#REF!</v>
      </c>
      <c r="R100" s="15" t="e">
        <f>#REF!</f>
        <v>#REF!</v>
      </c>
      <c r="S100" s="15" t="e">
        <f>#REF!</f>
        <v>#REF!</v>
      </c>
      <c r="T100" s="15" t="e">
        <f>#REF!</f>
        <v>#REF!</v>
      </c>
      <c r="U100" s="15" t="e">
        <f>#REF!</f>
        <v>#REF!</v>
      </c>
      <c r="V100" s="15" t="e">
        <f>#REF!</f>
        <v>#REF!</v>
      </c>
      <c r="W100" s="15" t="e">
        <f>#REF!</f>
        <v>#REF!</v>
      </c>
      <c r="X100" s="15" t="e">
        <f>#REF!</f>
        <v>#REF!</v>
      </c>
      <c r="Y100" s="15" t="e">
        <f>#REF!</f>
        <v>#REF!</v>
      </c>
      <c r="Z100" s="15" t="e">
        <f>#REF!</f>
        <v>#REF!</v>
      </c>
      <c r="AA100" s="15" t="e">
        <f>#REF!</f>
        <v>#REF!</v>
      </c>
      <c r="AB100" s="16" t="e">
        <f>#REF!</f>
        <v>#REF!</v>
      </c>
      <c r="AC100" s="12" t="e">
        <f>+SUM(E100:AB100)*D100</f>
        <v>#REF!</v>
      </c>
    </row>
    <row r="101" spans="1:29" ht="14" x14ac:dyDescent="0.25">
      <c r="A101" s="193"/>
      <c r="B101" s="193"/>
      <c r="C101" s="17" t="s">
        <v>36</v>
      </c>
      <c r="D101" s="18" t="e">
        <f>+D48</f>
        <v>#REF!</v>
      </c>
      <c r="E101" s="19" t="e">
        <f>#REF!</f>
        <v>#REF!</v>
      </c>
      <c r="F101" s="20" t="e">
        <f>#REF!</f>
        <v>#REF!</v>
      </c>
      <c r="G101" s="20" t="e">
        <f>#REF!</f>
        <v>#REF!</v>
      </c>
      <c r="H101" s="20" t="e">
        <f>#REF!</f>
        <v>#REF!</v>
      </c>
      <c r="I101" s="20" t="e">
        <f>#REF!</f>
        <v>#REF!</v>
      </c>
      <c r="J101" s="20" t="e">
        <f>#REF!</f>
        <v>#REF!</v>
      </c>
      <c r="K101" s="20" t="e">
        <f>#REF!</f>
        <v>#REF!</v>
      </c>
      <c r="L101" s="20" t="e">
        <f>#REF!</f>
        <v>#REF!</v>
      </c>
      <c r="M101" s="20" t="e">
        <f>#REF!</f>
        <v>#REF!</v>
      </c>
      <c r="N101" s="20" t="e">
        <f>#REF!</f>
        <v>#REF!</v>
      </c>
      <c r="O101" s="20" t="e">
        <f>#REF!</f>
        <v>#REF!</v>
      </c>
      <c r="P101" s="20" t="e">
        <f>#REF!</f>
        <v>#REF!</v>
      </c>
      <c r="Q101" s="20" t="e">
        <f>#REF!</f>
        <v>#REF!</v>
      </c>
      <c r="R101" s="20" t="e">
        <f>#REF!</f>
        <v>#REF!</v>
      </c>
      <c r="S101" s="20" t="e">
        <f>#REF!</f>
        <v>#REF!</v>
      </c>
      <c r="T101" s="20" t="e">
        <f>#REF!</f>
        <v>#REF!</v>
      </c>
      <c r="U101" s="20" t="e">
        <f>#REF!</f>
        <v>#REF!</v>
      </c>
      <c r="V101" s="20" t="e">
        <f>#REF!</f>
        <v>#REF!</v>
      </c>
      <c r="W101" s="20" t="e">
        <f>#REF!</f>
        <v>#REF!</v>
      </c>
      <c r="X101" s="20" t="e">
        <f>#REF!</f>
        <v>#REF!</v>
      </c>
      <c r="Y101" s="20" t="e">
        <f>#REF!</f>
        <v>#REF!</v>
      </c>
      <c r="Z101" s="20" t="e">
        <f>#REF!</f>
        <v>#REF!</v>
      </c>
      <c r="AA101" s="20" t="e">
        <f>#REF!</f>
        <v>#REF!</v>
      </c>
      <c r="AB101" s="21" t="e">
        <f>#REF!</f>
        <v>#REF!</v>
      </c>
      <c r="AC101" s="12" t="e">
        <f>+SUM(E101:AB101)*D101</f>
        <v>#REF!</v>
      </c>
    </row>
    <row r="102" spans="1:29" ht="14" x14ac:dyDescent="0.25">
      <c r="A102" s="193"/>
      <c r="B102" s="193"/>
      <c r="C102" s="22" t="s">
        <v>37</v>
      </c>
      <c r="D102" s="23" t="e">
        <f>+D49</f>
        <v>#REF!</v>
      </c>
      <c r="E102" s="24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 t="e">
        <f>#REF!</f>
        <v>#REF!</v>
      </c>
      <c r="O102" s="25" t="e">
        <f>#REF!</f>
        <v>#REF!</v>
      </c>
      <c r="P102" s="25" t="e">
        <f>#REF!</f>
        <v>#REF!</v>
      </c>
      <c r="Q102" s="25" t="e">
        <f>#REF!</f>
        <v>#REF!</v>
      </c>
      <c r="R102" s="25" t="e">
        <f>#REF!</f>
        <v>#REF!</v>
      </c>
      <c r="S102" s="25" t="e">
        <f>#REF!</f>
        <v>#REF!</v>
      </c>
      <c r="T102" s="25" t="e">
        <f>#REF!</f>
        <v>#REF!</v>
      </c>
      <c r="U102" s="25" t="e">
        <f>#REF!</f>
        <v>#REF!</v>
      </c>
      <c r="V102" s="25" t="e">
        <f>#REF!</f>
        <v>#REF!</v>
      </c>
      <c r="W102" s="25" t="e">
        <f>#REF!</f>
        <v>#REF!</v>
      </c>
      <c r="X102" s="25" t="e">
        <f>#REF!</f>
        <v>#REF!</v>
      </c>
      <c r="Y102" s="25" t="e">
        <f>#REF!</f>
        <v>#REF!</v>
      </c>
      <c r="Z102" s="25" t="e">
        <f>#REF!</f>
        <v>#REF!</v>
      </c>
      <c r="AA102" s="25" t="e">
        <f>#REF!</f>
        <v>#REF!</v>
      </c>
      <c r="AB102" s="26" t="e">
        <f>#REF!</f>
        <v>#REF!</v>
      </c>
      <c r="AC102" s="12" t="e">
        <f>+SUM(E102:AB102)*D102</f>
        <v>#REF!</v>
      </c>
    </row>
    <row r="103" spans="1:29" ht="14.5" thickBot="1" x14ac:dyDescent="0.3">
      <c r="A103" s="194"/>
      <c r="B103" s="194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" si="243">SUMPRODUCT($D100:$D102,F100:F102)</f>
        <v>#REF!</v>
      </c>
      <c r="G103" s="29" t="e">
        <f t="shared" ref="G103" si="244">SUMPRODUCT($D100:$D102,G100:G102)</f>
        <v>#REF!</v>
      </c>
      <c r="H103" s="29" t="e">
        <f t="shared" ref="H103" si="245">SUMPRODUCT($D100:$D102,H100:H102)</f>
        <v>#REF!</v>
      </c>
      <c r="I103" s="29" t="e">
        <f t="shared" ref="I103" si="246">SUMPRODUCT($D100:$D102,I100:I102)</f>
        <v>#REF!</v>
      </c>
      <c r="J103" s="29" t="e">
        <f t="shared" ref="J103" si="247">SUMPRODUCT($D100:$D102,J100:J102)</f>
        <v>#REF!</v>
      </c>
      <c r="K103" s="29" t="e">
        <f t="shared" ref="K103" si="248">SUMPRODUCT($D100:$D102,K100:K102)</f>
        <v>#REF!</v>
      </c>
      <c r="L103" s="29" t="e">
        <f t="shared" ref="L103" si="249">SUMPRODUCT($D100:$D102,L100:L102)</f>
        <v>#REF!</v>
      </c>
      <c r="M103" s="29" t="e">
        <f t="shared" ref="M103" si="250">SUMPRODUCT($D100:$D102,M100:M102)</f>
        <v>#REF!</v>
      </c>
      <c r="N103" s="29" t="e">
        <f t="shared" ref="N103" si="251">SUMPRODUCT($D100:$D102,N100:N102)</f>
        <v>#REF!</v>
      </c>
      <c r="O103" s="29" t="e">
        <f t="shared" ref="O103" si="252">SUMPRODUCT($D100:$D102,O100:O102)</f>
        <v>#REF!</v>
      </c>
      <c r="P103" s="29" t="e">
        <f t="shared" ref="P103" si="253">SUMPRODUCT($D100:$D102,P100:P102)</f>
        <v>#REF!</v>
      </c>
      <c r="Q103" s="29" t="e">
        <f t="shared" ref="Q103" si="254">SUMPRODUCT($D100:$D102,Q100:Q102)</f>
        <v>#REF!</v>
      </c>
      <c r="R103" s="29" t="e">
        <f t="shared" ref="R103" si="255">SUMPRODUCT($D100:$D102,R100:R102)</f>
        <v>#REF!</v>
      </c>
      <c r="S103" s="29" t="e">
        <f t="shared" ref="S103" si="256">SUMPRODUCT($D100:$D102,S100:S102)</f>
        <v>#REF!</v>
      </c>
      <c r="T103" s="29" t="e">
        <f t="shared" ref="T103" si="257">SUMPRODUCT($D100:$D102,T100:T102)</f>
        <v>#REF!</v>
      </c>
      <c r="U103" s="29" t="e">
        <f t="shared" ref="U103" si="258">SUMPRODUCT($D100:$D102,U100:U102)</f>
        <v>#REF!</v>
      </c>
      <c r="V103" s="29" t="e">
        <f t="shared" ref="V103" si="259">SUMPRODUCT($D100:$D102,V100:V102)</f>
        <v>#REF!</v>
      </c>
      <c r="W103" s="29" t="e">
        <f t="shared" ref="W103" si="260">SUMPRODUCT($D100:$D102,W100:W102)</f>
        <v>#REF!</v>
      </c>
      <c r="X103" s="29" t="e">
        <f t="shared" ref="X103" si="261">SUMPRODUCT($D100:$D102,X100:X102)</f>
        <v>#REF!</v>
      </c>
      <c r="Y103" s="29" t="e">
        <f t="shared" ref="Y103" si="262">SUMPRODUCT($D100:$D102,Y100:Y102)</f>
        <v>#REF!</v>
      </c>
      <c r="Z103" s="29" t="e">
        <f t="shared" ref="Z103" si="263">SUMPRODUCT($D100:$D102,Z100:Z102)</f>
        <v>#REF!</v>
      </c>
      <c r="AA103" s="29" t="e">
        <f t="shared" ref="AA103" si="264">SUMPRODUCT($D100:$D102,AA100:AA102)</f>
        <v>#REF!</v>
      </c>
      <c r="AB103" s="29" t="e">
        <f t="shared" ref="AB103" si="265">SUMPRODUCT($D100:$D102,AB100:AB102)</f>
        <v>#REF!</v>
      </c>
      <c r="AC103" s="30" t="e">
        <f>+SUM(E103:AB103)</f>
        <v>#REF!</v>
      </c>
    </row>
    <row r="104" spans="1:29" ht="14" x14ac:dyDescent="0.25">
      <c r="A104" s="192" t="e">
        <f t="shared" ref="A104" si="266">A51</f>
        <v>#REF!</v>
      </c>
      <c r="B104" s="192"/>
      <c r="C104" s="13" t="s">
        <v>35</v>
      </c>
      <c r="D104" s="14" t="e">
        <f>+D51</f>
        <v>#REF!</v>
      </c>
      <c r="E104" s="10" t="e">
        <f>#REF!</f>
        <v>#REF!</v>
      </c>
      <c r="F104" s="15" t="e">
        <f>#REF!</f>
        <v>#REF!</v>
      </c>
      <c r="G104" s="15" t="e">
        <f>#REF!</f>
        <v>#REF!</v>
      </c>
      <c r="H104" s="15" t="e">
        <f>#REF!</f>
        <v>#REF!</v>
      </c>
      <c r="I104" s="15" t="e">
        <f>#REF!</f>
        <v>#REF!</v>
      </c>
      <c r="J104" s="15" t="e">
        <f>#REF!</f>
        <v>#REF!</v>
      </c>
      <c r="K104" s="15" t="e">
        <f>#REF!</f>
        <v>#REF!</v>
      </c>
      <c r="L104" s="15" t="e">
        <f>#REF!</f>
        <v>#REF!</v>
      </c>
      <c r="M104" s="15" t="e">
        <f>#REF!</f>
        <v>#REF!</v>
      </c>
      <c r="N104" s="15" t="e">
        <f>#REF!</f>
        <v>#REF!</v>
      </c>
      <c r="O104" s="15" t="e">
        <f>#REF!</f>
        <v>#REF!</v>
      </c>
      <c r="P104" s="15" t="e">
        <f>#REF!</f>
        <v>#REF!</v>
      </c>
      <c r="Q104" s="15" t="e">
        <f>#REF!</f>
        <v>#REF!</v>
      </c>
      <c r="R104" s="15" t="e">
        <f>#REF!</f>
        <v>#REF!</v>
      </c>
      <c r="S104" s="15" t="e">
        <f>#REF!</f>
        <v>#REF!</v>
      </c>
      <c r="T104" s="15" t="e">
        <f>#REF!</f>
        <v>#REF!</v>
      </c>
      <c r="U104" s="15" t="e">
        <f>#REF!</f>
        <v>#REF!</v>
      </c>
      <c r="V104" s="15" t="e">
        <f>#REF!</f>
        <v>#REF!</v>
      </c>
      <c r="W104" s="15" t="e">
        <f>#REF!</f>
        <v>#REF!</v>
      </c>
      <c r="X104" s="15" t="e">
        <f>#REF!</f>
        <v>#REF!</v>
      </c>
      <c r="Y104" s="15" t="e">
        <f>#REF!</f>
        <v>#REF!</v>
      </c>
      <c r="Z104" s="15" t="e">
        <f>#REF!</f>
        <v>#REF!</v>
      </c>
      <c r="AA104" s="15" t="e">
        <f>#REF!</f>
        <v>#REF!</v>
      </c>
      <c r="AB104" s="16" t="e">
        <f>#REF!</f>
        <v>#REF!</v>
      </c>
      <c r="AC104" s="12" t="e">
        <f>+SUM(E104:AB104)*D104</f>
        <v>#REF!</v>
      </c>
    </row>
    <row r="105" spans="1:29" ht="14" x14ac:dyDescent="0.25">
      <c r="A105" s="193"/>
      <c r="B105" s="193"/>
      <c r="C105" s="17" t="s">
        <v>36</v>
      </c>
      <c r="D105" s="18" t="e">
        <f>+D52</f>
        <v>#REF!</v>
      </c>
      <c r="E105" s="19" t="e">
        <f>#REF!</f>
        <v>#REF!</v>
      </c>
      <c r="F105" s="20" t="e">
        <f>#REF!</f>
        <v>#REF!</v>
      </c>
      <c r="G105" s="20" t="e">
        <f>#REF!</f>
        <v>#REF!</v>
      </c>
      <c r="H105" s="20" t="e">
        <f>#REF!</f>
        <v>#REF!</v>
      </c>
      <c r="I105" s="20" t="e">
        <f>#REF!</f>
        <v>#REF!</v>
      </c>
      <c r="J105" s="20" t="e">
        <f>#REF!</f>
        <v>#REF!</v>
      </c>
      <c r="K105" s="20" t="e">
        <f>#REF!</f>
        <v>#REF!</v>
      </c>
      <c r="L105" s="20" t="e">
        <f>#REF!</f>
        <v>#REF!</v>
      </c>
      <c r="M105" s="20" t="e">
        <f>#REF!</f>
        <v>#REF!</v>
      </c>
      <c r="N105" s="20" t="e">
        <f>#REF!</f>
        <v>#REF!</v>
      </c>
      <c r="O105" s="20" t="e">
        <f>#REF!</f>
        <v>#REF!</v>
      </c>
      <c r="P105" s="20" t="e">
        <f>#REF!</f>
        <v>#REF!</v>
      </c>
      <c r="Q105" s="20" t="e">
        <f>#REF!</f>
        <v>#REF!</v>
      </c>
      <c r="R105" s="20" t="e">
        <f>#REF!</f>
        <v>#REF!</v>
      </c>
      <c r="S105" s="20" t="e">
        <f>#REF!</f>
        <v>#REF!</v>
      </c>
      <c r="T105" s="20" t="e">
        <f>#REF!</f>
        <v>#REF!</v>
      </c>
      <c r="U105" s="20" t="e">
        <f>#REF!</f>
        <v>#REF!</v>
      </c>
      <c r="V105" s="20" t="e">
        <f>#REF!</f>
        <v>#REF!</v>
      </c>
      <c r="W105" s="20" t="e">
        <f>#REF!</f>
        <v>#REF!</v>
      </c>
      <c r="X105" s="20" t="e">
        <f>#REF!</f>
        <v>#REF!</v>
      </c>
      <c r="Y105" s="20" t="e">
        <f>#REF!</f>
        <v>#REF!</v>
      </c>
      <c r="Z105" s="20" t="e">
        <f>#REF!</f>
        <v>#REF!</v>
      </c>
      <c r="AA105" s="20" t="e">
        <f>#REF!</f>
        <v>#REF!</v>
      </c>
      <c r="AB105" s="21" t="e">
        <f>#REF!</f>
        <v>#REF!</v>
      </c>
      <c r="AC105" s="12" t="e">
        <f>+SUM(E105:AB105)*D105</f>
        <v>#REF!</v>
      </c>
    </row>
    <row r="106" spans="1:29" ht="14" x14ac:dyDescent="0.25">
      <c r="A106" s="193"/>
      <c r="B106" s="193"/>
      <c r="C106" s="22" t="s">
        <v>37</v>
      </c>
      <c r="D106" s="23" t="e">
        <f>+D53</f>
        <v>#REF!</v>
      </c>
      <c r="E106" s="24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 t="e">
        <f>#REF!</f>
        <v>#REF!</v>
      </c>
      <c r="O106" s="25" t="e">
        <f>#REF!</f>
        <v>#REF!</v>
      </c>
      <c r="P106" s="25" t="e">
        <f>#REF!</f>
        <v>#REF!</v>
      </c>
      <c r="Q106" s="25" t="e">
        <f>#REF!</f>
        <v>#REF!</v>
      </c>
      <c r="R106" s="25" t="e">
        <f>#REF!</f>
        <v>#REF!</v>
      </c>
      <c r="S106" s="25" t="e">
        <f>#REF!</f>
        <v>#REF!</v>
      </c>
      <c r="T106" s="25" t="e">
        <f>#REF!</f>
        <v>#REF!</v>
      </c>
      <c r="U106" s="25" t="e">
        <f>#REF!</f>
        <v>#REF!</v>
      </c>
      <c r="V106" s="25" t="e">
        <f>#REF!</f>
        <v>#REF!</v>
      </c>
      <c r="W106" s="25" t="e">
        <f>#REF!</f>
        <v>#REF!</v>
      </c>
      <c r="X106" s="25" t="e">
        <f>#REF!</f>
        <v>#REF!</v>
      </c>
      <c r="Y106" s="25" t="e">
        <f>#REF!</f>
        <v>#REF!</v>
      </c>
      <c r="Z106" s="25" t="e">
        <f>#REF!</f>
        <v>#REF!</v>
      </c>
      <c r="AA106" s="25" t="e">
        <f>#REF!</f>
        <v>#REF!</v>
      </c>
      <c r="AB106" s="26" t="e">
        <f>#REF!</f>
        <v>#REF!</v>
      </c>
      <c r="AC106" s="12" t="e">
        <f>+SUM(E106:AB106)*D106</f>
        <v>#REF!</v>
      </c>
    </row>
    <row r="107" spans="1:29" ht="14.5" thickBot="1" x14ac:dyDescent="0.3">
      <c r="A107" s="194"/>
      <c r="B107" s="194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" si="267">SUMPRODUCT($D104:$D106,F104:F106)</f>
        <v>#REF!</v>
      </c>
      <c r="G107" s="29" t="e">
        <f t="shared" ref="G107" si="268">SUMPRODUCT($D104:$D106,G104:G106)</f>
        <v>#REF!</v>
      </c>
      <c r="H107" s="29" t="e">
        <f t="shared" ref="H107" si="269">SUMPRODUCT($D104:$D106,H104:H106)</f>
        <v>#REF!</v>
      </c>
      <c r="I107" s="29" t="e">
        <f t="shared" ref="I107" si="270">SUMPRODUCT($D104:$D106,I104:I106)</f>
        <v>#REF!</v>
      </c>
      <c r="J107" s="29" t="e">
        <f t="shared" ref="J107" si="271">SUMPRODUCT($D104:$D106,J104:J106)</f>
        <v>#REF!</v>
      </c>
      <c r="K107" s="29" t="e">
        <f t="shared" ref="K107" si="272">SUMPRODUCT($D104:$D106,K104:K106)</f>
        <v>#REF!</v>
      </c>
      <c r="L107" s="29" t="e">
        <f t="shared" ref="L107" si="273">SUMPRODUCT($D104:$D106,L104:L106)</f>
        <v>#REF!</v>
      </c>
      <c r="M107" s="29" t="e">
        <f t="shared" ref="M107" si="274">SUMPRODUCT($D104:$D106,M104:M106)</f>
        <v>#REF!</v>
      </c>
      <c r="N107" s="29" t="e">
        <f t="shared" ref="N107" si="275">SUMPRODUCT($D104:$D106,N104:N106)</f>
        <v>#REF!</v>
      </c>
      <c r="O107" s="29" t="e">
        <f t="shared" ref="O107" si="276">SUMPRODUCT($D104:$D106,O104:O106)</f>
        <v>#REF!</v>
      </c>
      <c r="P107" s="29" t="e">
        <f t="shared" ref="P107" si="277">SUMPRODUCT($D104:$D106,P104:P106)</f>
        <v>#REF!</v>
      </c>
      <c r="Q107" s="29" t="e">
        <f t="shared" ref="Q107" si="278">SUMPRODUCT($D104:$D106,Q104:Q106)</f>
        <v>#REF!</v>
      </c>
      <c r="R107" s="29" t="e">
        <f t="shared" ref="R107" si="279">SUMPRODUCT($D104:$D106,R104:R106)</f>
        <v>#REF!</v>
      </c>
      <c r="S107" s="29" t="e">
        <f t="shared" ref="S107" si="280">SUMPRODUCT($D104:$D106,S104:S106)</f>
        <v>#REF!</v>
      </c>
      <c r="T107" s="29" t="e">
        <f t="shared" ref="T107" si="281">SUMPRODUCT($D104:$D106,T104:T106)</f>
        <v>#REF!</v>
      </c>
      <c r="U107" s="29" t="e">
        <f t="shared" ref="U107" si="282">SUMPRODUCT($D104:$D106,U104:U106)</f>
        <v>#REF!</v>
      </c>
      <c r="V107" s="29" t="e">
        <f t="shared" ref="V107" si="283">SUMPRODUCT($D104:$D106,V104:V106)</f>
        <v>#REF!</v>
      </c>
      <c r="W107" s="29" t="e">
        <f t="shared" ref="W107" si="284">SUMPRODUCT($D104:$D106,W104:W106)</f>
        <v>#REF!</v>
      </c>
      <c r="X107" s="29" t="e">
        <f t="shared" ref="X107" si="285">SUMPRODUCT($D104:$D106,X104:X106)</f>
        <v>#REF!</v>
      </c>
      <c r="Y107" s="29" t="e">
        <f t="shared" ref="Y107" si="286">SUMPRODUCT($D104:$D106,Y104:Y106)</f>
        <v>#REF!</v>
      </c>
      <c r="Z107" s="29" t="e">
        <f t="shared" ref="Z107" si="287">SUMPRODUCT($D104:$D106,Z104:Z106)</f>
        <v>#REF!</v>
      </c>
      <c r="AA107" s="29" t="e">
        <f t="shared" ref="AA107" si="288">SUMPRODUCT($D104:$D106,AA104:AA106)</f>
        <v>#REF!</v>
      </c>
      <c r="AB107" s="29" t="e">
        <f t="shared" ref="AB107" si="289">SUMPRODUCT($D104:$D106,AB104:AB106)</f>
        <v>#REF!</v>
      </c>
      <c r="AC107" s="30" t="e">
        <f>+SUM(E107:AB107)</f>
        <v>#REF!</v>
      </c>
    </row>
    <row r="108" spans="1:29" ht="14" x14ac:dyDescent="0.25">
      <c r="A108" s="192" t="e">
        <f t="shared" ref="A108" si="290">A55</f>
        <v>#REF!</v>
      </c>
      <c r="B108" s="192"/>
      <c r="C108" s="13" t="s">
        <v>35</v>
      </c>
      <c r="D108" s="14" t="e">
        <f>+D55</f>
        <v>#REF!</v>
      </c>
      <c r="E108" s="10" t="e">
        <f>#REF!</f>
        <v>#REF!</v>
      </c>
      <c r="F108" s="15" t="e">
        <f>#REF!</f>
        <v>#REF!</v>
      </c>
      <c r="G108" s="15" t="e">
        <f>#REF!</f>
        <v>#REF!</v>
      </c>
      <c r="H108" s="15" t="e">
        <f>#REF!</f>
        <v>#REF!</v>
      </c>
      <c r="I108" s="15" t="e">
        <f>#REF!</f>
        <v>#REF!</v>
      </c>
      <c r="J108" s="15" t="e">
        <f>#REF!</f>
        <v>#REF!</v>
      </c>
      <c r="K108" s="15" t="e">
        <f>#REF!</f>
        <v>#REF!</v>
      </c>
      <c r="L108" s="15" t="e">
        <f>#REF!</f>
        <v>#REF!</v>
      </c>
      <c r="M108" s="15" t="e">
        <f>#REF!</f>
        <v>#REF!</v>
      </c>
      <c r="N108" s="15" t="e">
        <f>#REF!</f>
        <v>#REF!</v>
      </c>
      <c r="O108" s="15" t="e">
        <f>#REF!</f>
        <v>#REF!</v>
      </c>
      <c r="P108" s="15" t="e">
        <f>#REF!</f>
        <v>#REF!</v>
      </c>
      <c r="Q108" s="15" t="e">
        <f>#REF!</f>
        <v>#REF!</v>
      </c>
      <c r="R108" s="15" t="e">
        <f>#REF!</f>
        <v>#REF!</v>
      </c>
      <c r="S108" s="15" t="e">
        <f>#REF!</f>
        <v>#REF!</v>
      </c>
      <c r="T108" s="15" t="e">
        <f>#REF!</f>
        <v>#REF!</v>
      </c>
      <c r="U108" s="15" t="e">
        <f>#REF!</f>
        <v>#REF!</v>
      </c>
      <c r="V108" s="15" t="e">
        <f>#REF!</f>
        <v>#REF!</v>
      </c>
      <c r="W108" s="15" t="e">
        <f>#REF!</f>
        <v>#REF!</v>
      </c>
      <c r="X108" s="15" t="e">
        <f>#REF!</f>
        <v>#REF!</v>
      </c>
      <c r="Y108" s="15" t="e">
        <f>#REF!</f>
        <v>#REF!</v>
      </c>
      <c r="Z108" s="15" t="e">
        <f>#REF!</f>
        <v>#REF!</v>
      </c>
      <c r="AA108" s="15" t="e">
        <f>#REF!</f>
        <v>#REF!</v>
      </c>
      <c r="AB108" s="16" t="e">
        <f>#REF!</f>
        <v>#REF!</v>
      </c>
      <c r="AC108" s="12" t="e">
        <f>+SUM(E108:AB108)*D108</f>
        <v>#REF!</v>
      </c>
    </row>
    <row r="109" spans="1:29" ht="14" x14ac:dyDescent="0.25">
      <c r="A109" s="193"/>
      <c r="B109" s="193"/>
      <c r="C109" s="17" t="s">
        <v>36</v>
      </c>
      <c r="D109" s="18" t="e">
        <f>+D56</f>
        <v>#REF!</v>
      </c>
      <c r="E109" s="19" t="e">
        <f>#REF!</f>
        <v>#REF!</v>
      </c>
      <c r="F109" s="20" t="e">
        <f>#REF!</f>
        <v>#REF!</v>
      </c>
      <c r="G109" s="20" t="e">
        <f>#REF!</f>
        <v>#REF!</v>
      </c>
      <c r="H109" s="20" t="e">
        <f>#REF!</f>
        <v>#REF!</v>
      </c>
      <c r="I109" s="20" t="e">
        <f>#REF!</f>
        <v>#REF!</v>
      </c>
      <c r="J109" s="20" t="e">
        <f>#REF!</f>
        <v>#REF!</v>
      </c>
      <c r="K109" s="20" t="e">
        <f>#REF!</f>
        <v>#REF!</v>
      </c>
      <c r="L109" s="20" t="e">
        <f>#REF!</f>
        <v>#REF!</v>
      </c>
      <c r="M109" s="20" t="e">
        <f>#REF!</f>
        <v>#REF!</v>
      </c>
      <c r="N109" s="20" t="e">
        <f>#REF!</f>
        <v>#REF!</v>
      </c>
      <c r="O109" s="20" t="e">
        <f>#REF!</f>
        <v>#REF!</v>
      </c>
      <c r="P109" s="20" t="e">
        <f>#REF!</f>
        <v>#REF!</v>
      </c>
      <c r="Q109" s="20" t="e">
        <f>#REF!</f>
        <v>#REF!</v>
      </c>
      <c r="R109" s="20" t="e">
        <f>#REF!</f>
        <v>#REF!</v>
      </c>
      <c r="S109" s="20" t="e">
        <f>#REF!</f>
        <v>#REF!</v>
      </c>
      <c r="T109" s="20" t="e">
        <f>#REF!</f>
        <v>#REF!</v>
      </c>
      <c r="U109" s="20" t="e">
        <f>#REF!</f>
        <v>#REF!</v>
      </c>
      <c r="V109" s="20" t="e">
        <f>#REF!</f>
        <v>#REF!</v>
      </c>
      <c r="W109" s="20" t="e">
        <f>#REF!</f>
        <v>#REF!</v>
      </c>
      <c r="X109" s="20" t="e">
        <f>#REF!</f>
        <v>#REF!</v>
      </c>
      <c r="Y109" s="20" t="e">
        <f>#REF!</f>
        <v>#REF!</v>
      </c>
      <c r="Z109" s="20" t="e">
        <f>#REF!</f>
        <v>#REF!</v>
      </c>
      <c r="AA109" s="20" t="e">
        <f>#REF!</f>
        <v>#REF!</v>
      </c>
      <c r="AB109" s="21" t="e">
        <f>#REF!</f>
        <v>#REF!</v>
      </c>
      <c r="AC109" s="12" t="e">
        <f>+SUM(E109:AB109)*D109</f>
        <v>#REF!</v>
      </c>
    </row>
    <row r="110" spans="1:29" ht="14" x14ac:dyDescent="0.25">
      <c r="A110" s="193"/>
      <c r="B110" s="193"/>
      <c r="C110" s="22" t="s">
        <v>37</v>
      </c>
      <c r="D110" s="23" t="e">
        <f>+D57</f>
        <v>#REF!</v>
      </c>
      <c r="E110" s="24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 t="e">
        <f>#REF!</f>
        <v>#REF!</v>
      </c>
      <c r="O110" s="25" t="e">
        <f>#REF!</f>
        <v>#REF!</v>
      </c>
      <c r="P110" s="25" t="e">
        <f>#REF!</f>
        <v>#REF!</v>
      </c>
      <c r="Q110" s="25" t="e">
        <f>#REF!</f>
        <v>#REF!</v>
      </c>
      <c r="R110" s="25" t="e">
        <f>#REF!</f>
        <v>#REF!</v>
      </c>
      <c r="S110" s="25" t="e">
        <f>#REF!</f>
        <v>#REF!</v>
      </c>
      <c r="T110" s="25" t="e">
        <f>#REF!</f>
        <v>#REF!</v>
      </c>
      <c r="U110" s="25" t="e">
        <f>#REF!</f>
        <v>#REF!</v>
      </c>
      <c r="V110" s="25" t="e">
        <f>#REF!</f>
        <v>#REF!</v>
      </c>
      <c r="W110" s="25" t="e">
        <f>#REF!</f>
        <v>#REF!</v>
      </c>
      <c r="X110" s="25" t="e">
        <f>#REF!</f>
        <v>#REF!</v>
      </c>
      <c r="Y110" s="25" t="e">
        <f>#REF!</f>
        <v>#REF!</v>
      </c>
      <c r="Z110" s="25" t="e">
        <f>#REF!</f>
        <v>#REF!</v>
      </c>
      <c r="AA110" s="25" t="e">
        <f>#REF!</f>
        <v>#REF!</v>
      </c>
      <c r="AB110" s="26" t="e">
        <f>#REF!</f>
        <v>#REF!</v>
      </c>
      <c r="AC110" s="12" t="e">
        <f>+SUM(E110:AB110)*D110</f>
        <v>#REF!</v>
      </c>
    </row>
    <row r="111" spans="1:29" ht="14.5" thickBot="1" x14ac:dyDescent="0.3">
      <c r="A111" s="194"/>
      <c r="B111" s="194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" si="291">SUMPRODUCT($D108:$D110,F108:F110)</f>
        <v>#REF!</v>
      </c>
      <c r="G111" s="29" t="e">
        <f t="shared" ref="G111" si="292">SUMPRODUCT($D108:$D110,G108:G110)</f>
        <v>#REF!</v>
      </c>
      <c r="H111" s="29" t="e">
        <f t="shared" ref="H111" si="293">SUMPRODUCT($D108:$D110,H108:H110)</f>
        <v>#REF!</v>
      </c>
      <c r="I111" s="29" t="e">
        <f t="shared" ref="I111" si="294">SUMPRODUCT($D108:$D110,I108:I110)</f>
        <v>#REF!</v>
      </c>
      <c r="J111" s="29" t="e">
        <f t="shared" ref="J111" si="295">SUMPRODUCT($D108:$D110,J108:J110)</f>
        <v>#REF!</v>
      </c>
      <c r="K111" s="29" t="e">
        <f t="shared" ref="K111" si="296">SUMPRODUCT($D108:$D110,K108:K110)</f>
        <v>#REF!</v>
      </c>
      <c r="L111" s="29" t="e">
        <f t="shared" ref="L111" si="297">SUMPRODUCT($D108:$D110,L108:L110)</f>
        <v>#REF!</v>
      </c>
      <c r="M111" s="29" t="e">
        <f t="shared" ref="M111" si="298">SUMPRODUCT($D108:$D110,M108:M110)</f>
        <v>#REF!</v>
      </c>
      <c r="N111" s="29" t="e">
        <f t="shared" ref="N111" si="299">SUMPRODUCT($D108:$D110,N108:N110)</f>
        <v>#REF!</v>
      </c>
      <c r="O111" s="29" t="e">
        <f t="shared" ref="O111" si="300">SUMPRODUCT($D108:$D110,O108:O110)</f>
        <v>#REF!</v>
      </c>
      <c r="P111" s="29" t="e">
        <f t="shared" ref="P111" si="301">SUMPRODUCT($D108:$D110,P108:P110)</f>
        <v>#REF!</v>
      </c>
      <c r="Q111" s="29" t="e">
        <f t="shared" ref="Q111" si="302">SUMPRODUCT($D108:$D110,Q108:Q110)</f>
        <v>#REF!</v>
      </c>
      <c r="R111" s="29" t="e">
        <f t="shared" ref="R111" si="303">SUMPRODUCT($D108:$D110,R108:R110)</f>
        <v>#REF!</v>
      </c>
      <c r="S111" s="29" t="e">
        <f t="shared" ref="S111" si="304">SUMPRODUCT($D108:$D110,S108:S110)</f>
        <v>#REF!</v>
      </c>
      <c r="T111" s="29" t="e">
        <f t="shared" ref="T111" si="305">SUMPRODUCT($D108:$D110,T108:T110)</f>
        <v>#REF!</v>
      </c>
      <c r="U111" s="29" t="e">
        <f t="shared" ref="U111" si="306">SUMPRODUCT($D108:$D110,U108:U110)</f>
        <v>#REF!</v>
      </c>
      <c r="V111" s="29" t="e">
        <f t="shared" ref="V111" si="307">SUMPRODUCT($D108:$D110,V108:V110)</f>
        <v>#REF!</v>
      </c>
      <c r="W111" s="29" t="e">
        <f t="shared" ref="W111" si="308">SUMPRODUCT($D108:$D110,W108:W110)</f>
        <v>#REF!</v>
      </c>
      <c r="X111" s="29" t="e">
        <f t="shared" ref="X111" si="309">SUMPRODUCT($D108:$D110,X108:X110)</f>
        <v>#REF!</v>
      </c>
      <c r="Y111" s="29" t="e">
        <f t="shared" ref="Y111" si="310">SUMPRODUCT($D108:$D110,Y108:Y110)</f>
        <v>#REF!</v>
      </c>
      <c r="Z111" s="29" t="e">
        <f t="shared" ref="Z111" si="311">SUMPRODUCT($D108:$D110,Z108:Z110)</f>
        <v>#REF!</v>
      </c>
      <c r="AA111" s="29" t="e">
        <f t="shared" ref="AA111" si="312">SUMPRODUCT($D108:$D110,AA108:AA110)</f>
        <v>#REF!</v>
      </c>
      <c r="AB111" s="29" t="e">
        <f t="shared" ref="AB111" si="313">SUMPRODUCT($D108:$D110,AB108:AB110)</f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D2:E2"/>
    <mergeCell ref="B108:B111"/>
    <mergeCell ref="C9:D9"/>
    <mergeCell ref="A96:A99"/>
    <mergeCell ref="B96:B99"/>
    <mergeCell ref="B100:B103"/>
    <mergeCell ref="B104:B107"/>
    <mergeCell ref="B88:B91"/>
    <mergeCell ref="B92:B95"/>
    <mergeCell ref="B84:B87"/>
    <mergeCell ref="B80:B83"/>
    <mergeCell ref="A80:A83"/>
    <mergeCell ref="A84:A87"/>
    <mergeCell ref="A88:A91"/>
    <mergeCell ref="B55:B58"/>
    <mergeCell ref="B43:B46"/>
    <mergeCell ref="B11:B14"/>
    <mergeCell ref="B15:B18"/>
    <mergeCell ref="B23:B26"/>
    <mergeCell ref="B27:B30"/>
    <mergeCell ref="B19:B22"/>
    <mergeCell ref="B31:B34"/>
    <mergeCell ref="B35:B38"/>
    <mergeCell ref="B39:B42"/>
    <mergeCell ref="B47:B50"/>
    <mergeCell ref="B51:B54"/>
    <mergeCell ref="B64:B67"/>
    <mergeCell ref="A68:A71"/>
    <mergeCell ref="A72:A75"/>
    <mergeCell ref="A76:A79"/>
    <mergeCell ref="A64:A67"/>
    <mergeCell ref="B68:B71"/>
    <mergeCell ref="B72:B75"/>
    <mergeCell ref="B76:B79"/>
    <mergeCell ref="A100:A103"/>
    <mergeCell ref="A104:A107"/>
    <mergeCell ref="A108:A111"/>
    <mergeCell ref="A11:A14"/>
    <mergeCell ref="A15:A18"/>
    <mergeCell ref="A19:A22"/>
    <mergeCell ref="A23:A26"/>
    <mergeCell ref="A27:A30"/>
    <mergeCell ref="A31:A34"/>
    <mergeCell ref="A35:A38"/>
    <mergeCell ref="A39:A42"/>
    <mergeCell ref="A43:A46"/>
    <mergeCell ref="A47:A50"/>
    <mergeCell ref="A51:A54"/>
    <mergeCell ref="A55:A58"/>
    <mergeCell ref="A92:A95"/>
  </mergeCells>
  <phoneticPr fontId="3" type="noConversion"/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ignoredErrors>
    <ignoredError sqref="A12:A58 A11 F11:AC11 C12:AC58 C11:D11" unlockedFormula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528C-14EE-4D47-AE65-4F99A0CE4ED8}">
  <sheetPr>
    <tabColor rgb="FF00B050"/>
    <pageSetUpPr fitToPage="1"/>
  </sheetPr>
  <dimension ref="A1:H42"/>
  <sheetViews>
    <sheetView showGridLines="0" topLeftCell="A5" zoomScale="70" zoomScaleNormal="70" zoomScaleSheetLayoutView="100" workbookViewId="0">
      <selection activeCell="C20" sqref="C20"/>
    </sheetView>
  </sheetViews>
  <sheetFormatPr baseColWidth="10" defaultColWidth="0" defaultRowHeight="13" x14ac:dyDescent="0.3"/>
  <cols>
    <col min="1" max="1" width="5.26953125" style="32" customWidth="1"/>
    <col min="2" max="2" width="28.54296875" style="32" customWidth="1"/>
    <col min="3" max="3" width="24.8164062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0" t="s">
        <v>114</v>
      </c>
      <c r="C2" s="180"/>
      <c r="D2" s="180"/>
      <c r="E2" s="180"/>
      <c r="F2" s="180"/>
      <c r="G2" s="180"/>
      <c r="H2" s="180"/>
    </row>
    <row r="3" spans="1:8" ht="16.5" customHeight="1" x14ac:dyDescent="0.3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3">
      <c r="B4" s="180"/>
      <c r="C4" s="180"/>
      <c r="D4" s="180"/>
      <c r="E4" s="180"/>
      <c r="F4" s="180"/>
      <c r="G4" s="180"/>
      <c r="H4" s="180"/>
    </row>
    <row r="5" spans="1:8" ht="16.5" x14ac:dyDescent="0.35">
      <c r="B5" s="45" t="s">
        <v>55</v>
      </c>
      <c r="C5" s="155"/>
      <c r="D5" s="47"/>
      <c r="E5" s="47"/>
      <c r="F5" s="47"/>
    </row>
    <row r="6" spans="1:8" ht="16.5" x14ac:dyDescent="0.35">
      <c r="B6" s="45" t="s">
        <v>56</v>
      </c>
      <c r="C6" s="47" t="s">
        <v>116</v>
      </c>
      <c r="D6" s="48"/>
    </row>
    <row r="7" spans="1:8" ht="16.5" x14ac:dyDescent="0.35">
      <c r="B7" s="45" t="s">
        <v>57</v>
      </c>
      <c r="C7" s="34"/>
      <c r="D7" s="47"/>
      <c r="E7" s="47"/>
      <c r="F7" s="47"/>
    </row>
    <row r="8" spans="1:8" ht="16.5" x14ac:dyDescent="0.35">
      <c r="B8" s="45" t="s">
        <v>59</v>
      </c>
      <c r="C8" s="165"/>
      <c r="D8" s="47"/>
      <c r="E8" s="47"/>
      <c r="F8" s="47"/>
    </row>
    <row r="9" spans="1:8" ht="16.5" x14ac:dyDescent="0.35">
      <c r="B9" s="45" t="s">
        <v>29</v>
      </c>
      <c r="C9" s="41" t="s">
        <v>91</v>
      </c>
      <c r="D9" s="49"/>
    </row>
    <row r="10" spans="1:8" ht="16.5" x14ac:dyDescent="0.35">
      <c r="B10" s="50" t="s">
        <v>67</v>
      </c>
      <c r="C10" s="47" t="s">
        <v>115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B13" s="185" t="s">
        <v>106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1" customHeight="1" x14ac:dyDescent="0.3">
      <c r="A14" s="54"/>
      <c r="B14" s="186"/>
      <c r="C14" s="188"/>
      <c r="D14" s="184"/>
      <c r="E14" s="188"/>
      <c r="F14" s="182"/>
    </row>
    <row r="15" spans="1:8" ht="15" x14ac:dyDescent="0.3">
      <c r="A15" s="54"/>
      <c r="B15" s="55" t="s">
        <v>31</v>
      </c>
      <c r="C15" s="42">
        <f>'[3]Curva faltante real 2038'!$AH51*1000</f>
        <v>49847222.092228942</v>
      </c>
      <c r="D15" s="56">
        <v>1</v>
      </c>
      <c r="E15" s="168">
        <f>+C15</f>
        <v>49847222.092228942</v>
      </c>
      <c r="F15" s="40"/>
    </row>
    <row r="16" spans="1:8" ht="15" x14ac:dyDescent="0.3">
      <c r="A16" s="54"/>
      <c r="B16" s="55" t="s">
        <v>39</v>
      </c>
      <c r="C16" s="42">
        <f>'[3]Curva faltante real 2038'!$AH52*1000</f>
        <v>49354635.740985051</v>
      </c>
      <c r="D16" s="56">
        <v>1</v>
      </c>
      <c r="E16" s="168">
        <f t="shared" ref="E16:E26" si="0">+C16</f>
        <v>49354635.740985051</v>
      </c>
      <c r="F16" s="40"/>
    </row>
    <row r="17" spans="1:7" ht="15" x14ac:dyDescent="0.3">
      <c r="A17" s="54"/>
      <c r="B17" s="55" t="s">
        <v>40</v>
      </c>
      <c r="C17" s="42">
        <f>'[3]Curva faltante real 2038'!$AH53*1000</f>
        <v>49897219.846825808</v>
      </c>
      <c r="D17" s="56">
        <v>1</v>
      </c>
      <c r="E17" s="168">
        <f t="shared" si="0"/>
        <v>49897219.846825808</v>
      </c>
      <c r="F17" s="40"/>
    </row>
    <row r="18" spans="1:7" ht="15" x14ac:dyDescent="0.3">
      <c r="A18" s="54"/>
      <c r="B18" s="55" t="s">
        <v>41</v>
      </c>
      <c r="C18" s="42">
        <f>'[3]Curva faltante real 2038'!$AH54*1000</f>
        <v>49940567.633626387</v>
      </c>
      <c r="D18" s="56">
        <v>1</v>
      </c>
      <c r="E18" s="168">
        <f t="shared" si="0"/>
        <v>49940567.633626387</v>
      </c>
      <c r="F18" s="40"/>
    </row>
    <row r="19" spans="1:7" ht="15" x14ac:dyDescent="0.3">
      <c r="A19" s="54"/>
      <c r="B19" s="55" t="s">
        <v>42</v>
      </c>
      <c r="C19" s="42">
        <f>'[3]Curva faltante real 2038'!$AH55*1000</f>
        <v>51898323.454357021</v>
      </c>
      <c r="D19" s="56">
        <v>1</v>
      </c>
      <c r="E19" s="168">
        <f t="shared" si="0"/>
        <v>51898323.454357021</v>
      </c>
      <c r="F19" s="40"/>
    </row>
    <row r="20" spans="1:7" ht="15" x14ac:dyDescent="0.3">
      <c r="A20" s="57"/>
      <c r="B20" s="55" t="s">
        <v>43</v>
      </c>
      <c r="C20" s="42">
        <f>'[3]Curva faltante real 2038'!$AH56*1000</f>
        <v>49106818.352247193</v>
      </c>
      <c r="D20" s="56">
        <v>1</v>
      </c>
      <c r="E20" s="168">
        <f t="shared" si="0"/>
        <v>49106818.352247193</v>
      </c>
      <c r="F20" s="40"/>
    </row>
    <row r="21" spans="1:7" ht="15" x14ac:dyDescent="0.3">
      <c r="A21" s="57"/>
      <c r="B21" s="55" t="s">
        <v>45</v>
      </c>
      <c r="C21" s="42">
        <f>'[3]Curva faltante real 2038'!$AH57*1000</f>
        <v>50694513.331485771</v>
      </c>
      <c r="D21" s="56">
        <v>1</v>
      </c>
      <c r="E21" s="168">
        <f t="shared" si="0"/>
        <v>50694513.331485771</v>
      </c>
      <c r="F21" s="40"/>
    </row>
    <row r="22" spans="1:7" ht="15" x14ac:dyDescent="0.3">
      <c r="A22" s="57"/>
      <c r="B22" s="55" t="s">
        <v>46</v>
      </c>
      <c r="C22" s="42">
        <f>'[3]Curva faltante real 2038'!$AH58*1000</f>
        <v>51286817.113200396</v>
      </c>
      <c r="D22" s="56">
        <v>1</v>
      </c>
      <c r="E22" s="168">
        <f t="shared" si="0"/>
        <v>51286817.113200396</v>
      </c>
      <c r="F22" s="40"/>
    </row>
    <row r="23" spans="1:7" ht="15" x14ac:dyDescent="0.3">
      <c r="A23" s="57"/>
      <c r="B23" s="55" t="s">
        <v>47</v>
      </c>
      <c r="C23" s="42">
        <f>'[3]Curva faltante real 2038'!$AH59*1000</f>
        <v>51155964.21481739</v>
      </c>
      <c r="D23" s="56">
        <v>1</v>
      </c>
      <c r="E23" s="168">
        <f t="shared" si="0"/>
        <v>51155964.21481739</v>
      </c>
      <c r="F23" s="40"/>
    </row>
    <row r="24" spans="1:7" ht="15" x14ac:dyDescent="0.3">
      <c r="A24" s="57"/>
      <c r="B24" s="55" t="s">
        <v>48</v>
      </c>
      <c r="C24" s="42">
        <f>'[3]Curva faltante real 2038'!$AH60*1000</f>
        <v>52561990.495796815</v>
      </c>
      <c r="D24" s="56">
        <v>1</v>
      </c>
      <c r="E24" s="168">
        <f t="shared" si="0"/>
        <v>52561990.495796815</v>
      </c>
      <c r="F24" s="40"/>
    </row>
    <row r="25" spans="1:7" ht="15" x14ac:dyDescent="0.3">
      <c r="A25" s="57"/>
      <c r="B25" s="55" t="s">
        <v>49</v>
      </c>
      <c r="C25" s="42">
        <f>'[3]Curva faltante real 2038'!$AH61*1000</f>
        <v>51908870.469591118</v>
      </c>
      <c r="D25" s="56">
        <v>1</v>
      </c>
      <c r="E25" s="168">
        <f t="shared" si="0"/>
        <v>51908870.469591118</v>
      </c>
      <c r="F25" s="40"/>
    </row>
    <row r="26" spans="1:7" ht="15" x14ac:dyDescent="0.3">
      <c r="A26" s="57"/>
      <c r="B26" s="55" t="s">
        <v>50</v>
      </c>
      <c r="C26" s="42">
        <f>'[3]Curva faltante real 2038'!$AH62*1000</f>
        <v>52465657.452354737</v>
      </c>
      <c r="D26" s="56">
        <v>1</v>
      </c>
      <c r="E26" s="168">
        <f t="shared" si="0"/>
        <v>52465657.452354737</v>
      </c>
      <c r="F26" s="40"/>
    </row>
    <row r="27" spans="1:7" ht="14" x14ac:dyDescent="0.3">
      <c r="B27" s="58" t="s">
        <v>34</v>
      </c>
      <c r="C27" s="59">
        <f>SUM(C15:C26)</f>
        <v>610118600.19751668</v>
      </c>
      <c r="D27" s="60"/>
      <c r="E27" s="170">
        <f>SUM(E15:E26)</f>
        <v>610118600.19751668</v>
      </c>
      <c r="F27" s="62"/>
    </row>
    <row r="28" spans="1:7" ht="14" x14ac:dyDescent="0.3">
      <c r="B28" s="68"/>
      <c r="C28" s="69"/>
      <c r="D28" s="70"/>
      <c r="E28" s="71"/>
      <c r="F28" s="71"/>
      <c r="G28" s="72"/>
    </row>
    <row r="29" spans="1:7" x14ac:dyDescent="0.3">
      <c r="B29" s="73" t="s">
        <v>0</v>
      </c>
      <c r="C29" s="74"/>
      <c r="D29" s="75"/>
      <c r="E29" s="74"/>
      <c r="F29" s="74"/>
    </row>
    <row r="30" spans="1:7" x14ac:dyDescent="0.3">
      <c r="B30" s="74" t="s">
        <v>62</v>
      </c>
      <c r="C30" s="74"/>
      <c r="D30" s="75"/>
      <c r="E30" s="74"/>
      <c r="F30" s="74"/>
    </row>
    <row r="31" spans="1:7" x14ac:dyDescent="0.3">
      <c r="B31" s="74" t="s">
        <v>72</v>
      </c>
      <c r="C31" s="74"/>
      <c r="D31" s="75"/>
      <c r="E31" s="74"/>
      <c r="F31" s="74"/>
    </row>
    <row r="32" spans="1:7" x14ac:dyDescent="0.3">
      <c r="B32" s="74" t="s">
        <v>66</v>
      </c>
      <c r="C32" s="74"/>
      <c r="D32" s="75"/>
      <c r="E32" s="74"/>
      <c r="F32" s="74"/>
    </row>
    <row r="33" spans="2:6" x14ac:dyDescent="0.3">
      <c r="B33" s="32" t="s">
        <v>96</v>
      </c>
    </row>
    <row r="34" spans="2:6" x14ac:dyDescent="0.3">
      <c r="B34" s="32" t="s">
        <v>74</v>
      </c>
      <c r="C34" s="33"/>
      <c r="D34" s="35"/>
      <c r="E34" s="33"/>
      <c r="F34" s="33"/>
    </row>
    <row r="35" spans="2:6" ht="8.25" customHeight="1" x14ac:dyDescent="0.3">
      <c r="B35" s="190" t="s">
        <v>105</v>
      </c>
      <c r="C35" s="190"/>
      <c r="D35" s="190"/>
      <c r="E35" s="190"/>
      <c r="F35" s="190"/>
    </row>
    <row r="36" spans="2:6" ht="8.25" customHeight="1" x14ac:dyDescent="0.3">
      <c r="B36" s="190"/>
      <c r="C36" s="190"/>
      <c r="D36" s="190"/>
      <c r="E36" s="190"/>
      <c r="F36" s="190"/>
    </row>
    <row r="37" spans="2:6" ht="8.25" customHeight="1" x14ac:dyDescent="0.3">
      <c r="B37" s="190"/>
      <c r="C37" s="190"/>
      <c r="D37" s="190"/>
      <c r="E37" s="190"/>
      <c r="F37" s="190"/>
    </row>
    <row r="38" spans="2:6" x14ac:dyDescent="0.3">
      <c r="B38" s="33" t="s">
        <v>112</v>
      </c>
      <c r="C38" s="33"/>
      <c r="D38" s="35"/>
      <c r="E38" s="33"/>
      <c r="F38" s="33"/>
    </row>
    <row r="39" spans="2:6" x14ac:dyDescent="0.3">
      <c r="B39" s="32" t="s">
        <v>113</v>
      </c>
      <c r="C39" s="33"/>
      <c r="D39" s="35"/>
      <c r="E39" s="33"/>
      <c r="F39" s="33"/>
    </row>
    <row r="42" spans="2:6" ht="19" x14ac:dyDescent="0.4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FD85-A207-4F0A-ACF9-7BD0273AED99}">
  <sheetPr>
    <tabColor theme="3" tint="0.39997558519241921"/>
    <pageSetUpPr fitToPage="1"/>
  </sheetPr>
  <dimension ref="A1:AG111"/>
  <sheetViews>
    <sheetView showGridLines="0" zoomScale="85" zoomScaleNormal="85" workbookViewId="0">
      <pane xSplit="4" ySplit="10" topLeftCell="T56" activePane="bottomRight" state="frozen"/>
      <selection pane="topRight"/>
      <selection pane="bottomLeft"/>
      <selection pane="bottomRight" sqref="A1:AC61"/>
    </sheetView>
  </sheetViews>
  <sheetFormatPr baseColWidth="10" defaultColWidth="0" defaultRowHeight="12.5" x14ac:dyDescent="0.25"/>
  <cols>
    <col min="1" max="1" width="7.81640625" style="1" customWidth="1"/>
    <col min="2" max="2" width="15.54296875" style="1" customWidth="1"/>
    <col min="3" max="3" width="9.26953125" style="1" customWidth="1"/>
    <col min="4" max="4" width="12.7265625" style="1" customWidth="1"/>
    <col min="5" max="25" width="14.54296875" style="1" bestFit="1" customWidth="1"/>
    <col min="26" max="26" width="15.81640625" style="1" customWidth="1"/>
    <col min="27" max="28" width="14.54296875" style="1" bestFit="1" customWidth="1"/>
    <col min="29" max="29" width="17.7265625" style="1" customWidth="1"/>
    <col min="30" max="30" width="19.8164062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6.5" x14ac:dyDescent="0.25">
      <c r="A1" s="79" t="s">
        <v>79</v>
      </c>
    </row>
    <row r="2" spans="1:33" ht="16.5" x14ac:dyDescent="0.25">
      <c r="A2" s="79" t="s">
        <v>55</v>
      </c>
      <c r="C2" s="80"/>
      <c r="D2" s="207"/>
      <c r="E2" s="207"/>
      <c r="F2" s="207"/>
    </row>
    <row r="3" spans="1:33" ht="16.5" x14ac:dyDescent="0.25">
      <c r="A3" s="79" t="s">
        <v>56</v>
      </c>
      <c r="C3" s="80"/>
      <c r="D3" s="82" t="str">
        <f>+'Formato Resumen 24'!C6</f>
        <v>GM-24-002 (CP-ENDC2024-001)</v>
      </c>
      <c r="E3" s="81"/>
      <c r="F3" s="81"/>
    </row>
    <row r="4" spans="1:33" ht="16.5" x14ac:dyDescent="0.25">
      <c r="A4" s="79" t="s">
        <v>57</v>
      </c>
      <c r="C4" s="80"/>
      <c r="D4" s="2"/>
      <c r="E4" s="81"/>
      <c r="F4" s="81"/>
      <c r="H4" s="83"/>
    </row>
    <row r="5" spans="1:33" ht="16.5" x14ac:dyDescent="0.25">
      <c r="A5" s="79" t="s">
        <v>59</v>
      </c>
      <c r="C5" s="80"/>
      <c r="D5" s="2"/>
      <c r="E5" s="81"/>
      <c r="F5" s="81"/>
    </row>
    <row r="6" spans="1:33" ht="16.5" x14ac:dyDescent="0.25">
      <c r="A6" s="79" t="s">
        <v>28</v>
      </c>
      <c r="C6" s="80"/>
      <c r="D6" s="154" t="e">
        <f>#REF!</f>
        <v>#REF!</v>
      </c>
      <c r="E6" s="84"/>
      <c r="F6" s="84"/>
    </row>
    <row r="7" spans="1:33" ht="16.5" x14ac:dyDescent="0.25">
      <c r="A7" s="79" t="s">
        <v>29</v>
      </c>
      <c r="C7" s="80"/>
      <c r="D7" s="161" t="s">
        <v>94</v>
      </c>
      <c r="E7" s="81"/>
      <c r="F7" s="81"/>
    </row>
    <row r="8" spans="1:33" ht="13.5" customHeight="1" x14ac:dyDescent="0.4">
      <c r="A8" s="87" t="s">
        <v>60</v>
      </c>
      <c r="D8" s="85" t="s">
        <v>38</v>
      </c>
    </row>
    <row r="9" spans="1:33" ht="16" thickBot="1" x14ac:dyDescent="0.3">
      <c r="C9" s="195"/>
      <c r="D9" s="195"/>
    </row>
    <row r="10" spans="1:33" s="93" customFormat="1" ht="26.5" thickBot="1" x14ac:dyDescent="0.3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4" x14ac:dyDescent="0.25">
      <c r="A11" s="201" t="e">
        <f>+DATE(#REF!,1,1)</f>
        <v>#REF!</v>
      </c>
      <c r="B11" s="206">
        <f>+'Formato Resumen 24'!$E15</f>
        <v>163132514.98150155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4" x14ac:dyDescent="0.25">
      <c r="A12" s="201"/>
      <c r="B12" s="199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4" x14ac:dyDescent="0.25">
      <c r="A13" s="201"/>
      <c r="B13" s="199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4.5" thickBot="1" x14ac:dyDescent="0.3">
      <c r="A14" s="202"/>
      <c r="B14" s="200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4" x14ac:dyDescent="0.25">
      <c r="A15" s="201" t="e">
        <f>+DATE(#REF!,1+1,1)</f>
        <v>#REF!</v>
      </c>
      <c r="B15" s="206">
        <f>+'Formato Resumen 24'!$E16</f>
        <v>162840098.44312945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4" x14ac:dyDescent="0.25">
      <c r="A16" s="201"/>
      <c r="B16" s="199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4" x14ac:dyDescent="0.25">
      <c r="A17" s="201"/>
      <c r="B17" s="199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4.5" thickBot="1" x14ac:dyDescent="0.3">
      <c r="A18" s="202"/>
      <c r="B18" s="200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4" x14ac:dyDescent="0.25">
      <c r="A19" s="204" t="e">
        <f>+DATE(#REF!,3,1)</f>
        <v>#REF!</v>
      </c>
      <c r="B19" s="206">
        <f>+'Formato Resumen 24'!$E17</f>
        <v>142081298.56301752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4" x14ac:dyDescent="0.25">
      <c r="A20" s="201"/>
      <c r="B20" s="199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4" x14ac:dyDescent="0.25">
      <c r="A21" s="201"/>
      <c r="B21" s="199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4.5" thickBot="1" x14ac:dyDescent="0.3">
      <c r="A22" s="202"/>
      <c r="B22" s="200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4" x14ac:dyDescent="0.25">
      <c r="A23" s="201" t="e">
        <f>+DATE(#REF!,4,1)</f>
        <v>#REF!</v>
      </c>
      <c r="B23" s="206">
        <f>+'Formato Resumen 24'!$E18</f>
        <v>107842089.95100205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4" x14ac:dyDescent="0.25">
      <c r="A24" s="201"/>
      <c r="B24" s="199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4" x14ac:dyDescent="0.25">
      <c r="A25" s="201"/>
      <c r="B25" s="199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4.5" thickBot="1" x14ac:dyDescent="0.3">
      <c r="A26" s="202"/>
      <c r="B26" s="200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4" x14ac:dyDescent="0.25">
      <c r="A27" s="201" t="e">
        <f>+DATE(#REF!,5,1)</f>
        <v>#REF!</v>
      </c>
      <c r="B27" s="206">
        <f>+'Formato Resumen 24'!$E19</f>
        <v>102884606.79515895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4" x14ac:dyDescent="0.25">
      <c r="A28" s="201"/>
      <c r="B28" s="199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4" x14ac:dyDescent="0.25">
      <c r="A29" s="201"/>
      <c r="B29" s="199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4.5" thickBot="1" x14ac:dyDescent="0.3">
      <c r="A30" s="202"/>
      <c r="B30" s="200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4" x14ac:dyDescent="0.25">
      <c r="A31" s="201" t="e">
        <f>+DATE(#REF!,6,1)</f>
        <v>#REF!</v>
      </c>
      <c r="B31" s="206">
        <f>+'Formato Resumen 24'!$E20</f>
        <v>88365492.669916824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4" x14ac:dyDescent="0.25">
      <c r="A32" s="201"/>
      <c r="B32" s="199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4" x14ac:dyDescent="0.25">
      <c r="A33" s="201"/>
      <c r="B33" s="199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4.5" thickBot="1" x14ac:dyDescent="0.3">
      <c r="A34" s="202"/>
      <c r="B34" s="200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4" x14ac:dyDescent="0.25">
      <c r="A35" s="201" t="e">
        <f>+DATE(#REF!,7,1)</f>
        <v>#REF!</v>
      </c>
      <c r="B35" s="206">
        <f>+'Formato Resumen 24'!$E21</f>
        <v>18461159.691780742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4" x14ac:dyDescent="0.25">
      <c r="A36" s="201"/>
      <c r="B36" s="199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4" x14ac:dyDescent="0.25">
      <c r="A37" s="201"/>
      <c r="B37" s="199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4.5" thickBot="1" x14ac:dyDescent="0.3">
      <c r="A38" s="202"/>
      <c r="B38" s="200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4" x14ac:dyDescent="0.25">
      <c r="A39" s="201" t="e">
        <f>+DATE(#REF!,8,1)</f>
        <v>#REF!</v>
      </c>
      <c r="B39" s="206">
        <f>+'Formato Resumen 24'!$E22</f>
        <v>25170357.97904367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4" x14ac:dyDescent="0.25">
      <c r="A40" s="201"/>
      <c r="B40" s="199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4" x14ac:dyDescent="0.25">
      <c r="A41" s="201"/>
      <c r="B41" s="199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4.5" thickBot="1" x14ac:dyDescent="0.3">
      <c r="A42" s="202"/>
      <c r="B42" s="200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4" x14ac:dyDescent="0.25">
      <c r="A43" s="201" t="e">
        <f>+DATE(#REF!,9,1)</f>
        <v>#REF!</v>
      </c>
      <c r="B43" s="206">
        <f>+'Formato Resumen 24'!$E23</f>
        <v>1676612.4091436004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4" x14ac:dyDescent="0.25">
      <c r="A44" s="201"/>
      <c r="B44" s="199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4" x14ac:dyDescent="0.25">
      <c r="A45" s="201"/>
      <c r="B45" s="199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4.5" thickBot="1" x14ac:dyDescent="0.3">
      <c r="A46" s="202"/>
      <c r="B46" s="200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4" x14ac:dyDescent="0.25">
      <c r="A47" s="201" t="e">
        <f>+DATE(#REF!,10,1)</f>
        <v>#REF!</v>
      </c>
      <c r="B47" s="206">
        <f>+'Formato Resumen 24'!$E24</f>
        <v>3537910.5605042586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4" x14ac:dyDescent="0.25">
      <c r="A48" s="201"/>
      <c r="B48" s="199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4" x14ac:dyDescent="0.25">
      <c r="A49" s="201"/>
      <c r="B49" s="199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4.5" thickBot="1" x14ac:dyDescent="0.3">
      <c r="A50" s="202"/>
      <c r="B50" s="200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4" x14ac:dyDescent="0.25">
      <c r="A51" s="201" t="e">
        <f>+DATE(#REF!,11,1)</f>
        <v>#REF!</v>
      </c>
      <c r="B51" s="206">
        <f>+'Formato Resumen 24'!$E25</f>
        <v>3522210.3343581557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4" x14ac:dyDescent="0.25">
      <c r="A52" s="201"/>
      <c r="B52" s="199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4" x14ac:dyDescent="0.25">
      <c r="A53" s="201"/>
      <c r="B53" s="199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4.5" thickBot="1" x14ac:dyDescent="0.3">
      <c r="A54" s="202"/>
      <c r="B54" s="200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4" x14ac:dyDescent="0.25">
      <c r="A55" s="201" t="e">
        <f>+DATE(#REF!,12,1)</f>
        <v>#REF!</v>
      </c>
      <c r="B55" s="206">
        <f>+'Formato Resumen 24'!$E26</f>
        <v>24866880.364220746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4" x14ac:dyDescent="0.25">
      <c r="A56" s="201"/>
      <c r="B56" s="199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4" x14ac:dyDescent="0.25">
      <c r="A57" s="201"/>
      <c r="B57" s="199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4.5" thickBot="1" x14ac:dyDescent="0.3">
      <c r="A58" s="202"/>
      <c r="B58" s="200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5">
      <c r="AD59" s="172" t="e">
        <f>+AD14+AD18+AD22+AD26+AD30+AD34+AD38+AD42+AD46+AD50+AD54+AD58</f>
        <v>#REF!</v>
      </c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W61" s="37"/>
      <c r="Z61" s="7" t="s">
        <v>58</v>
      </c>
    </row>
    <row r="62" spans="1:33" ht="18.5" thickBot="1" x14ac:dyDescent="0.45">
      <c r="B62" s="138"/>
      <c r="Z62" s="139"/>
    </row>
    <row r="63" spans="1:33" ht="26.5" thickBot="1" x14ac:dyDescent="0.3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4" x14ac:dyDescent="0.25">
      <c r="A64" s="192" t="e">
        <f>A11</f>
        <v>#REF!</v>
      </c>
      <c r="B64" s="192"/>
      <c r="C64" s="13" t="s">
        <v>35</v>
      </c>
      <c r="D64" s="14" t="e">
        <f>D11</f>
        <v>#REF!</v>
      </c>
      <c r="E64" s="10" t="e">
        <f>#REF!</f>
        <v>#REF!</v>
      </c>
      <c r="F64" s="15" t="e">
        <f>#REF!</f>
        <v>#REF!</v>
      </c>
      <c r="G64" s="15" t="e">
        <f>#REF!</f>
        <v>#REF!</v>
      </c>
      <c r="H64" s="15" t="e">
        <f>#REF!</f>
        <v>#REF!</v>
      </c>
      <c r="I64" s="15" t="e">
        <f>#REF!</f>
        <v>#REF!</v>
      </c>
      <c r="J64" s="15" t="e">
        <f>#REF!</f>
        <v>#REF!</v>
      </c>
      <c r="K64" s="15" t="e">
        <f>#REF!</f>
        <v>#REF!</v>
      </c>
      <c r="L64" s="15" t="e">
        <f>#REF!</f>
        <v>#REF!</v>
      </c>
      <c r="M64" s="15" t="e">
        <f>#REF!</f>
        <v>#REF!</v>
      </c>
      <c r="N64" s="15" t="e">
        <f>#REF!</f>
        <v>#REF!</v>
      </c>
      <c r="O64" s="15" t="e">
        <f>#REF!</f>
        <v>#REF!</v>
      </c>
      <c r="P64" s="15" t="e">
        <f>#REF!</f>
        <v>#REF!</v>
      </c>
      <c r="Q64" s="15" t="e">
        <f>#REF!</f>
        <v>#REF!</v>
      </c>
      <c r="R64" s="15" t="e">
        <f>#REF!</f>
        <v>#REF!</v>
      </c>
      <c r="S64" s="15" t="e">
        <f>#REF!</f>
        <v>#REF!</v>
      </c>
      <c r="T64" s="15" t="e">
        <f>#REF!</f>
        <v>#REF!</v>
      </c>
      <c r="U64" s="15" t="e">
        <f>#REF!</f>
        <v>#REF!</v>
      </c>
      <c r="V64" s="15" t="e">
        <f>#REF!</f>
        <v>#REF!</v>
      </c>
      <c r="W64" s="15" t="e">
        <f>#REF!</f>
        <v>#REF!</v>
      </c>
      <c r="X64" s="15" t="e">
        <f>#REF!</f>
        <v>#REF!</v>
      </c>
      <c r="Y64" s="15" t="e">
        <f>#REF!</f>
        <v>#REF!</v>
      </c>
      <c r="Z64" s="15" t="e">
        <f>#REF!</f>
        <v>#REF!</v>
      </c>
      <c r="AA64" s="15" t="e">
        <f>#REF!</f>
        <v>#REF!</v>
      </c>
      <c r="AB64" s="16" t="e">
        <f>#REF!</f>
        <v>#REF!</v>
      </c>
      <c r="AC64" s="12" t="e">
        <f>+SUM(E64:AB64)*D64</f>
        <v>#REF!</v>
      </c>
    </row>
    <row r="65" spans="1:29" ht="14" x14ac:dyDescent="0.25">
      <c r="A65" s="193"/>
      <c r="B65" s="193"/>
      <c r="C65" s="17" t="s">
        <v>36</v>
      </c>
      <c r="D65" s="18" t="e">
        <f>D12</f>
        <v>#REF!</v>
      </c>
      <c r="E65" s="19" t="e">
        <f>#REF!</f>
        <v>#REF!</v>
      </c>
      <c r="F65" s="20" t="e">
        <f>#REF!</f>
        <v>#REF!</v>
      </c>
      <c r="G65" s="20" t="e">
        <f>#REF!</f>
        <v>#REF!</v>
      </c>
      <c r="H65" s="20" t="e">
        <f>#REF!</f>
        <v>#REF!</v>
      </c>
      <c r="I65" s="20" t="e">
        <f>#REF!</f>
        <v>#REF!</v>
      </c>
      <c r="J65" s="20" t="e">
        <f>#REF!</f>
        <v>#REF!</v>
      </c>
      <c r="K65" s="20" t="e">
        <f>#REF!</f>
        <v>#REF!</v>
      </c>
      <c r="L65" s="20" t="e">
        <f>#REF!</f>
        <v>#REF!</v>
      </c>
      <c r="M65" s="20" t="e">
        <f>#REF!</f>
        <v>#REF!</v>
      </c>
      <c r="N65" s="20" t="e">
        <f>#REF!</f>
        <v>#REF!</v>
      </c>
      <c r="O65" s="20" t="e">
        <f>#REF!</f>
        <v>#REF!</v>
      </c>
      <c r="P65" s="20" t="e">
        <f>#REF!</f>
        <v>#REF!</v>
      </c>
      <c r="Q65" s="20" t="e">
        <f>#REF!</f>
        <v>#REF!</v>
      </c>
      <c r="R65" s="20" t="e">
        <f>#REF!</f>
        <v>#REF!</v>
      </c>
      <c r="S65" s="20" t="e">
        <f>#REF!</f>
        <v>#REF!</v>
      </c>
      <c r="T65" s="20" t="e">
        <f>#REF!</f>
        <v>#REF!</v>
      </c>
      <c r="U65" s="20" t="e">
        <f>#REF!</f>
        <v>#REF!</v>
      </c>
      <c r="V65" s="20" t="e">
        <f>#REF!</f>
        <v>#REF!</v>
      </c>
      <c r="W65" s="20" t="e">
        <f>#REF!</f>
        <v>#REF!</v>
      </c>
      <c r="X65" s="20" t="e">
        <f>#REF!</f>
        <v>#REF!</v>
      </c>
      <c r="Y65" s="20" t="e">
        <f>#REF!</f>
        <v>#REF!</v>
      </c>
      <c r="Z65" s="20" t="e">
        <f>#REF!</f>
        <v>#REF!</v>
      </c>
      <c r="AA65" s="20" t="e">
        <f>#REF!</f>
        <v>#REF!</v>
      </c>
      <c r="AB65" s="21" t="e">
        <f>#REF!</f>
        <v>#REF!</v>
      </c>
      <c r="AC65" s="12" t="e">
        <f>+SUM(E65:AB65)*D65</f>
        <v>#REF!</v>
      </c>
    </row>
    <row r="66" spans="1:29" ht="14" x14ac:dyDescent="0.25">
      <c r="A66" s="193"/>
      <c r="B66" s="193"/>
      <c r="C66" s="22" t="s">
        <v>37</v>
      </c>
      <c r="D66" s="23" t="e">
        <f>D13</f>
        <v>#REF!</v>
      </c>
      <c r="E66" s="24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 t="e">
        <f>#REF!</f>
        <v>#REF!</v>
      </c>
      <c r="O66" s="25" t="e">
        <f>#REF!</f>
        <v>#REF!</v>
      </c>
      <c r="P66" s="25" t="e">
        <f>#REF!</f>
        <v>#REF!</v>
      </c>
      <c r="Q66" s="25" t="e">
        <f>#REF!</f>
        <v>#REF!</v>
      </c>
      <c r="R66" s="25" t="e">
        <f>#REF!</f>
        <v>#REF!</v>
      </c>
      <c r="S66" s="25" t="e">
        <f>#REF!</f>
        <v>#REF!</v>
      </c>
      <c r="T66" s="25" t="e">
        <f>#REF!</f>
        <v>#REF!</v>
      </c>
      <c r="U66" s="25" t="e">
        <f>#REF!</f>
        <v>#REF!</v>
      </c>
      <c r="V66" s="25" t="e">
        <f>#REF!</f>
        <v>#REF!</v>
      </c>
      <c r="W66" s="25" t="e">
        <f>#REF!</f>
        <v>#REF!</v>
      </c>
      <c r="X66" s="25" t="e">
        <f>#REF!</f>
        <v>#REF!</v>
      </c>
      <c r="Y66" s="25" t="e">
        <f>#REF!</f>
        <v>#REF!</v>
      </c>
      <c r="Z66" s="25" t="e">
        <f>#REF!</f>
        <v>#REF!</v>
      </c>
      <c r="AA66" s="25" t="e">
        <f>#REF!</f>
        <v>#REF!</v>
      </c>
      <c r="AB66" s="26" t="e">
        <f>#REF!</f>
        <v>#REF!</v>
      </c>
      <c r="AC66" s="12" t="e">
        <f>+SUM(E66:AB66)*D66</f>
        <v>#REF!</v>
      </c>
    </row>
    <row r="67" spans="1:29" ht="14.5" thickBot="1" x14ac:dyDescent="0.3">
      <c r="A67" s="194"/>
      <c r="B67" s="194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9">SUMPRODUCT($D64:$D66,F64:F66)</f>
        <v>#REF!</v>
      </c>
      <c r="G67" s="29" t="e">
        <f t="shared" si="49"/>
        <v>#REF!</v>
      </c>
      <c r="H67" s="29" t="e">
        <f t="shared" si="49"/>
        <v>#REF!</v>
      </c>
      <c r="I67" s="29" t="e">
        <f t="shared" si="49"/>
        <v>#REF!</v>
      </c>
      <c r="J67" s="29" t="e">
        <f t="shared" si="49"/>
        <v>#REF!</v>
      </c>
      <c r="K67" s="29" t="e">
        <f t="shared" si="49"/>
        <v>#REF!</v>
      </c>
      <c r="L67" s="29" t="e">
        <f t="shared" si="49"/>
        <v>#REF!</v>
      </c>
      <c r="M67" s="29" t="e">
        <f t="shared" si="49"/>
        <v>#REF!</v>
      </c>
      <c r="N67" s="29" t="e">
        <f t="shared" si="49"/>
        <v>#REF!</v>
      </c>
      <c r="O67" s="29" t="e">
        <f t="shared" si="49"/>
        <v>#REF!</v>
      </c>
      <c r="P67" s="29" t="e">
        <f t="shared" si="49"/>
        <v>#REF!</v>
      </c>
      <c r="Q67" s="29" t="e">
        <f t="shared" si="49"/>
        <v>#REF!</v>
      </c>
      <c r="R67" s="29" t="e">
        <f t="shared" si="49"/>
        <v>#REF!</v>
      </c>
      <c r="S67" s="29" t="e">
        <f t="shared" si="49"/>
        <v>#REF!</v>
      </c>
      <c r="T67" s="29" t="e">
        <f t="shared" si="49"/>
        <v>#REF!</v>
      </c>
      <c r="U67" s="29" t="e">
        <f t="shared" si="49"/>
        <v>#REF!</v>
      </c>
      <c r="V67" s="29" t="e">
        <f t="shared" si="49"/>
        <v>#REF!</v>
      </c>
      <c r="W67" s="29" t="e">
        <f t="shared" si="49"/>
        <v>#REF!</v>
      </c>
      <c r="X67" s="29" t="e">
        <f t="shared" si="49"/>
        <v>#REF!</v>
      </c>
      <c r="Y67" s="29" t="e">
        <f t="shared" si="49"/>
        <v>#REF!</v>
      </c>
      <c r="Z67" s="29" t="e">
        <f t="shared" si="49"/>
        <v>#REF!</v>
      </c>
      <c r="AA67" s="29" t="e">
        <f t="shared" si="49"/>
        <v>#REF!</v>
      </c>
      <c r="AB67" s="29" t="e">
        <f t="shared" si="49"/>
        <v>#REF!</v>
      </c>
      <c r="AC67" s="30" t="e">
        <f>+SUM(E67:AB67)</f>
        <v>#REF!</v>
      </c>
    </row>
    <row r="68" spans="1:29" ht="14" x14ac:dyDescent="0.25">
      <c r="A68" s="192" t="e">
        <f t="shared" ref="A68" si="50">A15</f>
        <v>#REF!</v>
      </c>
      <c r="B68" s="193"/>
      <c r="C68" s="13" t="s">
        <v>35</v>
      </c>
      <c r="D68" s="14" t="e">
        <f>D15</f>
        <v>#REF!</v>
      </c>
      <c r="E68" s="10" t="e">
        <f>#REF!</f>
        <v>#REF!</v>
      </c>
      <c r="F68" s="15" t="e">
        <f>#REF!</f>
        <v>#REF!</v>
      </c>
      <c r="G68" s="15" t="e">
        <f>#REF!</f>
        <v>#REF!</v>
      </c>
      <c r="H68" s="15" t="e">
        <f>#REF!</f>
        <v>#REF!</v>
      </c>
      <c r="I68" s="15" t="e">
        <f>#REF!</f>
        <v>#REF!</v>
      </c>
      <c r="J68" s="15" t="e">
        <f>#REF!</f>
        <v>#REF!</v>
      </c>
      <c r="K68" s="15" t="e">
        <f>#REF!</f>
        <v>#REF!</v>
      </c>
      <c r="L68" s="15" t="e">
        <f>#REF!</f>
        <v>#REF!</v>
      </c>
      <c r="M68" s="15" t="e">
        <f>#REF!</f>
        <v>#REF!</v>
      </c>
      <c r="N68" s="15" t="e">
        <f>#REF!</f>
        <v>#REF!</v>
      </c>
      <c r="O68" s="15" t="e">
        <f>#REF!</f>
        <v>#REF!</v>
      </c>
      <c r="P68" s="15" t="e">
        <f>#REF!</f>
        <v>#REF!</v>
      </c>
      <c r="Q68" s="15" t="e">
        <f>#REF!</f>
        <v>#REF!</v>
      </c>
      <c r="R68" s="15" t="e">
        <f>#REF!</f>
        <v>#REF!</v>
      </c>
      <c r="S68" s="15" t="e">
        <f>#REF!</f>
        <v>#REF!</v>
      </c>
      <c r="T68" s="15" t="e">
        <f>#REF!</f>
        <v>#REF!</v>
      </c>
      <c r="U68" s="15" t="e">
        <f>#REF!</f>
        <v>#REF!</v>
      </c>
      <c r="V68" s="15" t="e">
        <f>#REF!</f>
        <v>#REF!</v>
      </c>
      <c r="W68" s="15" t="e">
        <f>#REF!</f>
        <v>#REF!</v>
      </c>
      <c r="X68" s="15" t="e">
        <f>#REF!</f>
        <v>#REF!</v>
      </c>
      <c r="Y68" s="15" t="e">
        <f>#REF!</f>
        <v>#REF!</v>
      </c>
      <c r="Z68" s="15" t="e">
        <f>#REF!</f>
        <v>#REF!</v>
      </c>
      <c r="AA68" s="15" t="e">
        <f>#REF!</f>
        <v>#REF!</v>
      </c>
      <c r="AB68" s="16" t="e">
        <f>#REF!</f>
        <v>#REF!</v>
      </c>
      <c r="AC68" s="12" t="e">
        <f>+SUM(E68:AB68)*D68</f>
        <v>#REF!</v>
      </c>
    </row>
    <row r="69" spans="1:29" ht="14" x14ac:dyDescent="0.25">
      <c r="A69" s="193"/>
      <c r="B69" s="193"/>
      <c r="C69" s="17" t="s">
        <v>36</v>
      </c>
      <c r="D69" s="18" t="e">
        <f>D16</f>
        <v>#REF!</v>
      </c>
      <c r="E69" s="19" t="e">
        <f>#REF!</f>
        <v>#REF!</v>
      </c>
      <c r="F69" s="20" t="e">
        <f>#REF!</f>
        <v>#REF!</v>
      </c>
      <c r="G69" s="20" t="e">
        <f>#REF!</f>
        <v>#REF!</v>
      </c>
      <c r="H69" s="20" t="e">
        <f>#REF!</f>
        <v>#REF!</v>
      </c>
      <c r="I69" s="20" t="e">
        <f>#REF!</f>
        <v>#REF!</v>
      </c>
      <c r="J69" s="20" t="e">
        <f>#REF!</f>
        <v>#REF!</v>
      </c>
      <c r="K69" s="20" t="e">
        <f>#REF!</f>
        <v>#REF!</v>
      </c>
      <c r="L69" s="20" t="e">
        <f>#REF!</f>
        <v>#REF!</v>
      </c>
      <c r="M69" s="20" t="e">
        <f>#REF!</f>
        <v>#REF!</v>
      </c>
      <c r="N69" s="20" t="e">
        <f>#REF!</f>
        <v>#REF!</v>
      </c>
      <c r="O69" s="20" t="e">
        <f>#REF!</f>
        <v>#REF!</v>
      </c>
      <c r="P69" s="20" t="e">
        <f>#REF!</f>
        <v>#REF!</v>
      </c>
      <c r="Q69" s="20" t="e">
        <f>#REF!</f>
        <v>#REF!</v>
      </c>
      <c r="R69" s="20" t="e">
        <f>#REF!</f>
        <v>#REF!</v>
      </c>
      <c r="S69" s="20" t="e">
        <f>#REF!</f>
        <v>#REF!</v>
      </c>
      <c r="T69" s="20" t="e">
        <f>#REF!</f>
        <v>#REF!</v>
      </c>
      <c r="U69" s="20" t="e">
        <f>#REF!</f>
        <v>#REF!</v>
      </c>
      <c r="V69" s="20" t="e">
        <f>#REF!</f>
        <v>#REF!</v>
      </c>
      <c r="W69" s="20" t="e">
        <f>#REF!</f>
        <v>#REF!</v>
      </c>
      <c r="X69" s="20" t="e">
        <f>#REF!</f>
        <v>#REF!</v>
      </c>
      <c r="Y69" s="20" t="e">
        <f>#REF!</f>
        <v>#REF!</v>
      </c>
      <c r="Z69" s="20" t="e">
        <f>#REF!</f>
        <v>#REF!</v>
      </c>
      <c r="AA69" s="20" t="e">
        <f>#REF!</f>
        <v>#REF!</v>
      </c>
      <c r="AB69" s="21" t="e">
        <f>#REF!</f>
        <v>#REF!</v>
      </c>
      <c r="AC69" s="12" t="e">
        <f>+SUM(E69:AB69)*D69</f>
        <v>#REF!</v>
      </c>
    </row>
    <row r="70" spans="1:29" ht="14" x14ac:dyDescent="0.25">
      <c r="A70" s="193"/>
      <c r="B70" s="193"/>
      <c r="C70" s="22" t="s">
        <v>37</v>
      </c>
      <c r="D70" s="23" t="e">
        <f>D17</f>
        <v>#REF!</v>
      </c>
      <c r="E70" s="24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 t="e">
        <f>#REF!</f>
        <v>#REF!</v>
      </c>
      <c r="O70" s="25" t="e">
        <f>#REF!</f>
        <v>#REF!</v>
      </c>
      <c r="P70" s="25" t="e">
        <f>#REF!</f>
        <v>#REF!</v>
      </c>
      <c r="Q70" s="25" t="e">
        <f>#REF!</f>
        <v>#REF!</v>
      </c>
      <c r="R70" s="25" t="e">
        <f>#REF!</f>
        <v>#REF!</v>
      </c>
      <c r="S70" s="25" t="e">
        <f>#REF!</f>
        <v>#REF!</v>
      </c>
      <c r="T70" s="25" t="e">
        <f>#REF!</f>
        <v>#REF!</v>
      </c>
      <c r="U70" s="25" t="e">
        <f>#REF!</f>
        <v>#REF!</v>
      </c>
      <c r="V70" s="25" t="e">
        <f>#REF!</f>
        <v>#REF!</v>
      </c>
      <c r="W70" s="25" t="e">
        <f>#REF!</f>
        <v>#REF!</v>
      </c>
      <c r="X70" s="25" t="e">
        <f>#REF!</f>
        <v>#REF!</v>
      </c>
      <c r="Y70" s="25" t="e">
        <f>#REF!</f>
        <v>#REF!</v>
      </c>
      <c r="Z70" s="25" t="e">
        <f>#REF!</f>
        <v>#REF!</v>
      </c>
      <c r="AA70" s="25" t="e">
        <f>#REF!</f>
        <v>#REF!</v>
      </c>
      <c r="AB70" s="26" t="e">
        <f>#REF!</f>
        <v>#REF!</v>
      </c>
      <c r="AC70" s="12" t="e">
        <f>+SUM(E70:AB70)*D70</f>
        <v>#REF!</v>
      </c>
    </row>
    <row r="71" spans="1:29" ht="14.5" thickBot="1" x14ac:dyDescent="0.3">
      <c r="A71" s="194"/>
      <c r="B71" s="194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51">SUMPRODUCT($D68:$D70,F68:F70)</f>
        <v>#REF!</v>
      </c>
      <c r="G71" s="29" t="e">
        <f t="shared" si="51"/>
        <v>#REF!</v>
      </c>
      <c r="H71" s="29" t="e">
        <f t="shared" si="51"/>
        <v>#REF!</v>
      </c>
      <c r="I71" s="29" t="e">
        <f t="shared" si="51"/>
        <v>#REF!</v>
      </c>
      <c r="J71" s="29" t="e">
        <f t="shared" si="51"/>
        <v>#REF!</v>
      </c>
      <c r="K71" s="29" t="e">
        <f t="shared" si="51"/>
        <v>#REF!</v>
      </c>
      <c r="L71" s="29" t="e">
        <f t="shared" si="51"/>
        <v>#REF!</v>
      </c>
      <c r="M71" s="29" t="e">
        <f t="shared" si="51"/>
        <v>#REF!</v>
      </c>
      <c r="N71" s="29" t="e">
        <f t="shared" si="51"/>
        <v>#REF!</v>
      </c>
      <c r="O71" s="29" t="e">
        <f t="shared" si="51"/>
        <v>#REF!</v>
      </c>
      <c r="P71" s="29" t="e">
        <f t="shared" si="51"/>
        <v>#REF!</v>
      </c>
      <c r="Q71" s="29" t="e">
        <f t="shared" si="51"/>
        <v>#REF!</v>
      </c>
      <c r="R71" s="29" t="e">
        <f t="shared" si="51"/>
        <v>#REF!</v>
      </c>
      <c r="S71" s="29" t="e">
        <f t="shared" si="51"/>
        <v>#REF!</v>
      </c>
      <c r="T71" s="29" t="e">
        <f t="shared" si="51"/>
        <v>#REF!</v>
      </c>
      <c r="U71" s="29" t="e">
        <f t="shared" si="51"/>
        <v>#REF!</v>
      </c>
      <c r="V71" s="29" t="e">
        <f t="shared" si="51"/>
        <v>#REF!</v>
      </c>
      <c r="W71" s="29" t="e">
        <f t="shared" si="51"/>
        <v>#REF!</v>
      </c>
      <c r="X71" s="29" t="e">
        <f t="shared" si="51"/>
        <v>#REF!</v>
      </c>
      <c r="Y71" s="29" t="e">
        <f t="shared" si="51"/>
        <v>#REF!</v>
      </c>
      <c r="Z71" s="29" t="e">
        <f t="shared" si="51"/>
        <v>#REF!</v>
      </c>
      <c r="AA71" s="29" t="e">
        <f t="shared" si="51"/>
        <v>#REF!</v>
      </c>
      <c r="AB71" s="29" t="e">
        <f t="shared" si="51"/>
        <v>#REF!</v>
      </c>
      <c r="AC71" s="30" t="e">
        <f>+SUM(E71:AB71)</f>
        <v>#REF!</v>
      </c>
    </row>
    <row r="72" spans="1:29" ht="14" x14ac:dyDescent="0.25">
      <c r="A72" s="192" t="e">
        <f t="shared" ref="A72" si="52">A19</f>
        <v>#REF!</v>
      </c>
      <c r="B72" s="192"/>
      <c r="C72" s="13" t="s">
        <v>35</v>
      </c>
      <c r="D72" s="14" t="e">
        <f>D19</f>
        <v>#REF!</v>
      </c>
      <c r="E72" s="10" t="e">
        <f>#REF!</f>
        <v>#REF!</v>
      </c>
      <c r="F72" s="15" t="e">
        <f>#REF!</f>
        <v>#REF!</v>
      </c>
      <c r="G72" s="15" t="e">
        <f>#REF!</f>
        <v>#REF!</v>
      </c>
      <c r="H72" s="15" t="e">
        <f>#REF!</f>
        <v>#REF!</v>
      </c>
      <c r="I72" s="15" t="e">
        <f>#REF!</f>
        <v>#REF!</v>
      </c>
      <c r="J72" s="15" t="e">
        <f>#REF!</f>
        <v>#REF!</v>
      </c>
      <c r="K72" s="15" t="e">
        <f>#REF!</f>
        <v>#REF!</v>
      </c>
      <c r="L72" s="15" t="e">
        <f>#REF!</f>
        <v>#REF!</v>
      </c>
      <c r="M72" s="15" t="e">
        <f>#REF!</f>
        <v>#REF!</v>
      </c>
      <c r="N72" s="15" t="e">
        <f>#REF!</f>
        <v>#REF!</v>
      </c>
      <c r="O72" s="15" t="e">
        <f>#REF!</f>
        <v>#REF!</v>
      </c>
      <c r="P72" s="15" t="e">
        <f>#REF!</f>
        <v>#REF!</v>
      </c>
      <c r="Q72" s="15" t="e">
        <f>#REF!</f>
        <v>#REF!</v>
      </c>
      <c r="R72" s="15" t="e">
        <f>#REF!</f>
        <v>#REF!</v>
      </c>
      <c r="S72" s="15" t="e">
        <f>#REF!</f>
        <v>#REF!</v>
      </c>
      <c r="T72" s="15" t="e">
        <f>#REF!</f>
        <v>#REF!</v>
      </c>
      <c r="U72" s="15" t="e">
        <f>#REF!</f>
        <v>#REF!</v>
      </c>
      <c r="V72" s="15" t="e">
        <f>#REF!</f>
        <v>#REF!</v>
      </c>
      <c r="W72" s="15" t="e">
        <f>#REF!</f>
        <v>#REF!</v>
      </c>
      <c r="X72" s="15" t="e">
        <f>#REF!</f>
        <v>#REF!</v>
      </c>
      <c r="Y72" s="15" t="e">
        <f>#REF!</f>
        <v>#REF!</v>
      </c>
      <c r="Z72" s="15" t="e">
        <f>#REF!</f>
        <v>#REF!</v>
      </c>
      <c r="AA72" s="15" t="e">
        <f>#REF!</f>
        <v>#REF!</v>
      </c>
      <c r="AB72" s="16" t="e">
        <f>#REF!</f>
        <v>#REF!</v>
      </c>
      <c r="AC72" s="12" t="e">
        <f>+SUM(E72:AB72)*D72</f>
        <v>#REF!</v>
      </c>
    </row>
    <row r="73" spans="1:29" ht="14" x14ac:dyDescent="0.25">
      <c r="A73" s="193"/>
      <c r="B73" s="193"/>
      <c r="C73" s="17" t="s">
        <v>36</v>
      </c>
      <c r="D73" s="18" t="e">
        <f>D20</f>
        <v>#REF!</v>
      </c>
      <c r="E73" s="19" t="e">
        <f>#REF!</f>
        <v>#REF!</v>
      </c>
      <c r="F73" s="20" t="e">
        <f>#REF!</f>
        <v>#REF!</v>
      </c>
      <c r="G73" s="20" t="e">
        <f>#REF!</f>
        <v>#REF!</v>
      </c>
      <c r="H73" s="20" t="e">
        <f>#REF!</f>
        <v>#REF!</v>
      </c>
      <c r="I73" s="20" t="e">
        <f>#REF!</f>
        <v>#REF!</v>
      </c>
      <c r="J73" s="20" t="e">
        <f>#REF!</f>
        <v>#REF!</v>
      </c>
      <c r="K73" s="20" t="e">
        <f>#REF!</f>
        <v>#REF!</v>
      </c>
      <c r="L73" s="20" t="e">
        <f>#REF!</f>
        <v>#REF!</v>
      </c>
      <c r="M73" s="20" t="e">
        <f>#REF!</f>
        <v>#REF!</v>
      </c>
      <c r="N73" s="20" t="e">
        <f>#REF!</f>
        <v>#REF!</v>
      </c>
      <c r="O73" s="20" t="e">
        <f>#REF!</f>
        <v>#REF!</v>
      </c>
      <c r="P73" s="20" t="e">
        <f>#REF!</f>
        <v>#REF!</v>
      </c>
      <c r="Q73" s="20" t="e">
        <f>#REF!</f>
        <v>#REF!</v>
      </c>
      <c r="R73" s="20" t="e">
        <f>#REF!</f>
        <v>#REF!</v>
      </c>
      <c r="S73" s="20" t="e">
        <f>#REF!</f>
        <v>#REF!</v>
      </c>
      <c r="T73" s="20" t="e">
        <f>#REF!</f>
        <v>#REF!</v>
      </c>
      <c r="U73" s="20" t="e">
        <f>#REF!</f>
        <v>#REF!</v>
      </c>
      <c r="V73" s="20" t="e">
        <f>#REF!</f>
        <v>#REF!</v>
      </c>
      <c r="W73" s="20" t="e">
        <f>#REF!</f>
        <v>#REF!</v>
      </c>
      <c r="X73" s="20" t="e">
        <f>#REF!</f>
        <v>#REF!</v>
      </c>
      <c r="Y73" s="20" t="e">
        <f>#REF!</f>
        <v>#REF!</v>
      </c>
      <c r="Z73" s="20" t="e">
        <f>#REF!</f>
        <v>#REF!</v>
      </c>
      <c r="AA73" s="20" t="e">
        <f>#REF!</f>
        <v>#REF!</v>
      </c>
      <c r="AB73" s="21" t="e">
        <f>#REF!</f>
        <v>#REF!</v>
      </c>
      <c r="AC73" s="12" t="e">
        <f>+SUM(E73:AB73)*D73</f>
        <v>#REF!</v>
      </c>
    </row>
    <row r="74" spans="1:29" ht="14" x14ac:dyDescent="0.25">
      <c r="A74" s="193"/>
      <c r="B74" s="193"/>
      <c r="C74" s="22" t="s">
        <v>37</v>
      </c>
      <c r="D74" s="23" t="e">
        <f>D21</f>
        <v>#REF!</v>
      </c>
      <c r="E74" s="24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 t="e">
        <f>#REF!</f>
        <v>#REF!</v>
      </c>
      <c r="O74" s="25" t="e">
        <f>#REF!</f>
        <v>#REF!</v>
      </c>
      <c r="P74" s="25" t="e">
        <f>#REF!</f>
        <v>#REF!</v>
      </c>
      <c r="Q74" s="25" t="e">
        <f>#REF!</f>
        <v>#REF!</v>
      </c>
      <c r="R74" s="25" t="e">
        <f>#REF!</f>
        <v>#REF!</v>
      </c>
      <c r="S74" s="25" t="e">
        <f>#REF!</f>
        <v>#REF!</v>
      </c>
      <c r="T74" s="25" t="e">
        <f>#REF!</f>
        <v>#REF!</v>
      </c>
      <c r="U74" s="25" t="e">
        <f>#REF!</f>
        <v>#REF!</v>
      </c>
      <c r="V74" s="25" t="e">
        <f>#REF!</f>
        <v>#REF!</v>
      </c>
      <c r="W74" s="25" t="e">
        <f>#REF!</f>
        <v>#REF!</v>
      </c>
      <c r="X74" s="25" t="e">
        <f>#REF!</f>
        <v>#REF!</v>
      </c>
      <c r="Y74" s="25" t="e">
        <f>#REF!</f>
        <v>#REF!</v>
      </c>
      <c r="Z74" s="25" t="e">
        <f>#REF!</f>
        <v>#REF!</v>
      </c>
      <c r="AA74" s="25" t="e">
        <f>#REF!</f>
        <v>#REF!</v>
      </c>
      <c r="AB74" s="26" t="e">
        <f>#REF!</f>
        <v>#REF!</v>
      </c>
      <c r="AC74" s="12" t="e">
        <f>+SUM(E74:AB74)*D74</f>
        <v>#REF!</v>
      </c>
    </row>
    <row r="75" spans="1:29" ht="14.5" thickBot="1" x14ac:dyDescent="0.3">
      <c r="A75" s="194"/>
      <c r="B75" s="194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3">SUMPRODUCT($D72:$D74,F72:F74)</f>
        <v>#REF!</v>
      </c>
      <c r="G75" s="29" t="e">
        <f t="shared" si="53"/>
        <v>#REF!</v>
      </c>
      <c r="H75" s="29" t="e">
        <f t="shared" si="53"/>
        <v>#REF!</v>
      </c>
      <c r="I75" s="29" t="e">
        <f t="shared" si="53"/>
        <v>#REF!</v>
      </c>
      <c r="J75" s="29" t="e">
        <f t="shared" si="53"/>
        <v>#REF!</v>
      </c>
      <c r="K75" s="29" t="e">
        <f t="shared" si="53"/>
        <v>#REF!</v>
      </c>
      <c r="L75" s="29" t="e">
        <f t="shared" si="53"/>
        <v>#REF!</v>
      </c>
      <c r="M75" s="29" t="e">
        <f t="shared" si="53"/>
        <v>#REF!</v>
      </c>
      <c r="N75" s="29" t="e">
        <f t="shared" si="53"/>
        <v>#REF!</v>
      </c>
      <c r="O75" s="29" t="e">
        <f t="shared" si="53"/>
        <v>#REF!</v>
      </c>
      <c r="P75" s="29" t="e">
        <f t="shared" si="53"/>
        <v>#REF!</v>
      </c>
      <c r="Q75" s="29" t="e">
        <f t="shared" si="53"/>
        <v>#REF!</v>
      </c>
      <c r="R75" s="29" t="e">
        <f t="shared" si="53"/>
        <v>#REF!</v>
      </c>
      <c r="S75" s="29" t="e">
        <f t="shared" si="53"/>
        <v>#REF!</v>
      </c>
      <c r="T75" s="29" t="e">
        <f t="shared" si="53"/>
        <v>#REF!</v>
      </c>
      <c r="U75" s="29" t="e">
        <f t="shared" si="53"/>
        <v>#REF!</v>
      </c>
      <c r="V75" s="29" t="e">
        <f t="shared" si="53"/>
        <v>#REF!</v>
      </c>
      <c r="W75" s="29" t="e">
        <f t="shared" si="53"/>
        <v>#REF!</v>
      </c>
      <c r="X75" s="29" t="e">
        <f t="shared" si="53"/>
        <v>#REF!</v>
      </c>
      <c r="Y75" s="29" t="e">
        <f t="shared" si="53"/>
        <v>#REF!</v>
      </c>
      <c r="Z75" s="29" t="e">
        <f t="shared" si="53"/>
        <v>#REF!</v>
      </c>
      <c r="AA75" s="29" t="e">
        <f t="shared" si="53"/>
        <v>#REF!</v>
      </c>
      <c r="AB75" s="29" t="e">
        <f t="shared" si="53"/>
        <v>#REF!</v>
      </c>
      <c r="AC75" s="30" t="e">
        <f>+SUM(E75:AB75)</f>
        <v>#REF!</v>
      </c>
    </row>
    <row r="76" spans="1:29" ht="14" x14ac:dyDescent="0.25">
      <c r="A76" s="192" t="e">
        <f t="shared" ref="A76" si="54">A23</f>
        <v>#REF!</v>
      </c>
      <c r="B76" s="193"/>
      <c r="C76" s="13" t="s">
        <v>35</v>
      </c>
      <c r="D76" s="14" t="e">
        <f>D23</f>
        <v>#REF!</v>
      </c>
      <c r="E76" s="10" t="e">
        <f>#REF!</f>
        <v>#REF!</v>
      </c>
      <c r="F76" s="15" t="e">
        <f>#REF!</f>
        <v>#REF!</v>
      </c>
      <c r="G76" s="15" t="e">
        <f>#REF!</f>
        <v>#REF!</v>
      </c>
      <c r="H76" s="15" t="e">
        <f>#REF!</f>
        <v>#REF!</v>
      </c>
      <c r="I76" s="15" t="e">
        <f>#REF!</f>
        <v>#REF!</v>
      </c>
      <c r="J76" s="15" t="e">
        <f>#REF!</f>
        <v>#REF!</v>
      </c>
      <c r="K76" s="15" t="e">
        <f>#REF!</f>
        <v>#REF!</v>
      </c>
      <c r="L76" s="15" t="e">
        <f>#REF!</f>
        <v>#REF!</v>
      </c>
      <c r="M76" s="15" t="e">
        <f>#REF!</f>
        <v>#REF!</v>
      </c>
      <c r="N76" s="15" t="e">
        <f>#REF!</f>
        <v>#REF!</v>
      </c>
      <c r="O76" s="15" t="e">
        <f>#REF!</f>
        <v>#REF!</v>
      </c>
      <c r="P76" s="15" t="e">
        <f>#REF!</f>
        <v>#REF!</v>
      </c>
      <c r="Q76" s="15" t="e">
        <f>#REF!</f>
        <v>#REF!</v>
      </c>
      <c r="R76" s="15" t="e">
        <f>#REF!</f>
        <v>#REF!</v>
      </c>
      <c r="S76" s="15" t="e">
        <f>#REF!</f>
        <v>#REF!</v>
      </c>
      <c r="T76" s="15" t="e">
        <f>#REF!</f>
        <v>#REF!</v>
      </c>
      <c r="U76" s="15" t="e">
        <f>#REF!</f>
        <v>#REF!</v>
      </c>
      <c r="V76" s="15" t="e">
        <f>#REF!</f>
        <v>#REF!</v>
      </c>
      <c r="W76" s="15" t="e">
        <f>#REF!</f>
        <v>#REF!</v>
      </c>
      <c r="X76" s="15" t="e">
        <f>#REF!</f>
        <v>#REF!</v>
      </c>
      <c r="Y76" s="15" t="e">
        <f>#REF!</f>
        <v>#REF!</v>
      </c>
      <c r="Z76" s="15" t="e">
        <f>#REF!</f>
        <v>#REF!</v>
      </c>
      <c r="AA76" s="15" t="e">
        <f>#REF!</f>
        <v>#REF!</v>
      </c>
      <c r="AB76" s="16" t="e">
        <f>#REF!</f>
        <v>#REF!</v>
      </c>
      <c r="AC76" s="12" t="e">
        <f>+SUM(E76:AB76)*D76</f>
        <v>#REF!</v>
      </c>
    </row>
    <row r="77" spans="1:29" ht="14" x14ac:dyDescent="0.25">
      <c r="A77" s="193"/>
      <c r="B77" s="193"/>
      <c r="C77" s="17" t="s">
        <v>36</v>
      </c>
      <c r="D77" s="18" t="e">
        <f>D24</f>
        <v>#REF!</v>
      </c>
      <c r="E77" s="19" t="e">
        <f>#REF!</f>
        <v>#REF!</v>
      </c>
      <c r="F77" s="20" t="e">
        <f>#REF!</f>
        <v>#REF!</v>
      </c>
      <c r="G77" s="20" t="e">
        <f>#REF!</f>
        <v>#REF!</v>
      </c>
      <c r="H77" s="20" t="e">
        <f>#REF!</f>
        <v>#REF!</v>
      </c>
      <c r="I77" s="20" t="e">
        <f>#REF!</f>
        <v>#REF!</v>
      </c>
      <c r="J77" s="20" t="e">
        <f>#REF!</f>
        <v>#REF!</v>
      </c>
      <c r="K77" s="20" t="e">
        <f>#REF!</f>
        <v>#REF!</v>
      </c>
      <c r="L77" s="20" t="e">
        <f>#REF!</f>
        <v>#REF!</v>
      </c>
      <c r="M77" s="20" t="e">
        <f>#REF!</f>
        <v>#REF!</v>
      </c>
      <c r="N77" s="20" t="e">
        <f>#REF!</f>
        <v>#REF!</v>
      </c>
      <c r="O77" s="20" t="e">
        <f>#REF!</f>
        <v>#REF!</v>
      </c>
      <c r="P77" s="20" t="e">
        <f>#REF!</f>
        <v>#REF!</v>
      </c>
      <c r="Q77" s="20" t="e">
        <f>#REF!</f>
        <v>#REF!</v>
      </c>
      <c r="R77" s="20" t="e">
        <f>#REF!</f>
        <v>#REF!</v>
      </c>
      <c r="S77" s="20" t="e">
        <f>#REF!</f>
        <v>#REF!</v>
      </c>
      <c r="T77" s="20" t="e">
        <f>#REF!</f>
        <v>#REF!</v>
      </c>
      <c r="U77" s="20" t="e">
        <f>#REF!</f>
        <v>#REF!</v>
      </c>
      <c r="V77" s="20" t="e">
        <f>#REF!</f>
        <v>#REF!</v>
      </c>
      <c r="W77" s="20" t="e">
        <f>#REF!</f>
        <v>#REF!</v>
      </c>
      <c r="X77" s="20" t="e">
        <f>#REF!</f>
        <v>#REF!</v>
      </c>
      <c r="Y77" s="20" t="e">
        <f>#REF!</f>
        <v>#REF!</v>
      </c>
      <c r="Z77" s="20" t="e">
        <f>#REF!</f>
        <v>#REF!</v>
      </c>
      <c r="AA77" s="20" t="e">
        <f>#REF!</f>
        <v>#REF!</v>
      </c>
      <c r="AB77" s="21" t="e">
        <f>#REF!</f>
        <v>#REF!</v>
      </c>
      <c r="AC77" s="12" t="e">
        <f>+SUM(E77:AB77)*D77</f>
        <v>#REF!</v>
      </c>
    </row>
    <row r="78" spans="1:29" ht="14" x14ac:dyDescent="0.25">
      <c r="A78" s="193"/>
      <c r="B78" s="193"/>
      <c r="C78" s="22" t="s">
        <v>37</v>
      </c>
      <c r="D78" s="23" t="e">
        <f>D25</f>
        <v>#REF!</v>
      </c>
      <c r="E78" s="24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 t="e">
        <f>#REF!</f>
        <v>#REF!</v>
      </c>
      <c r="O78" s="25" t="e">
        <f>#REF!</f>
        <v>#REF!</v>
      </c>
      <c r="P78" s="25" t="e">
        <f>#REF!</f>
        <v>#REF!</v>
      </c>
      <c r="Q78" s="25" t="e">
        <f>#REF!</f>
        <v>#REF!</v>
      </c>
      <c r="R78" s="25" t="e">
        <f>#REF!</f>
        <v>#REF!</v>
      </c>
      <c r="S78" s="25" t="e">
        <f>#REF!</f>
        <v>#REF!</v>
      </c>
      <c r="T78" s="25" t="e">
        <f>#REF!</f>
        <v>#REF!</v>
      </c>
      <c r="U78" s="25" t="e">
        <f>#REF!</f>
        <v>#REF!</v>
      </c>
      <c r="V78" s="25" t="e">
        <f>#REF!</f>
        <v>#REF!</v>
      </c>
      <c r="W78" s="25" t="e">
        <f>#REF!</f>
        <v>#REF!</v>
      </c>
      <c r="X78" s="25" t="e">
        <f>#REF!</f>
        <v>#REF!</v>
      </c>
      <c r="Y78" s="25" t="e">
        <f>#REF!</f>
        <v>#REF!</v>
      </c>
      <c r="Z78" s="25" t="e">
        <f>#REF!</f>
        <v>#REF!</v>
      </c>
      <c r="AA78" s="25" t="e">
        <f>#REF!</f>
        <v>#REF!</v>
      </c>
      <c r="AB78" s="26" t="e">
        <f>#REF!</f>
        <v>#REF!</v>
      </c>
      <c r="AC78" s="12" t="e">
        <f>+SUM(E78:AB78)*D78</f>
        <v>#REF!</v>
      </c>
    </row>
    <row r="79" spans="1:29" ht="14.5" thickBot="1" x14ac:dyDescent="0.3">
      <c r="A79" s="194"/>
      <c r="B79" s="194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5">SUMPRODUCT($D76:$D78,F76:F78)</f>
        <v>#REF!</v>
      </c>
      <c r="G79" s="29" t="e">
        <f t="shared" si="55"/>
        <v>#REF!</v>
      </c>
      <c r="H79" s="29" t="e">
        <f t="shared" si="55"/>
        <v>#REF!</v>
      </c>
      <c r="I79" s="29" t="e">
        <f t="shared" si="55"/>
        <v>#REF!</v>
      </c>
      <c r="J79" s="29" t="e">
        <f t="shared" si="55"/>
        <v>#REF!</v>
      </c>
      <c r="K79" s="29" t="e">
        <f t="shared" si="55"/>
        <v>#REF!</v>
      </c>
      <c r="L79" s="29" t="e">
        <f t="shared" si="55"/>
        <v>#REF!</v>
      </c>
      <c r="M79" s="29" t="e">
        <f t="shared" si="55"/>
        <v>#REF!</v>
      </c>
      <c r="N79" s="29" t="e">
        <f t="shared" si="55"/>
        <v>#REF!</v>
      </c>
      <c r="O79" s="29" t="e">
        <f t="shared" si="55"/>
        <v>#REF!</v>
      </c>
      <c r="P79" s="29" t="e">
        <f t="shared" si="55"/>
        <v>#REF!</v>
      </c>
      <c r="Q79" s="29" t="e">
        <f t="shared" si="55"/>
        <v>#REF!</v>
      </c>
      <c r="R79" s="29" t="e">
        <f t="shared" si="55"/>
        <v>#REF!</v>
      </c>
      <c r="S79" s="29" t="e">
        <f t="shared" si="55"/>
        <v>#REF!</v>
      </c>
      <c r="T79" s="29" t="e">
        <f t="shared" si="55"/>
        <v>#REF!</v>
      </c>
      <c r="U79" s="29" t="e">
        <f t="shared" si="55"/>
        <v>#REF!</v>
      </c>
      <c r="V79" s="29" t="e">
        <f t="shared" si="55"/>
        <v>#REF!</v>
      </c>
      <c r="W79" s="29" t="e">
        <f t="shared" si="55"/>
        <v>#REF!</v>
      </c>
      <c r="X79" s="29" t="e">
        <f t="shared" si="55"/>
        <v>#REF!</v>
      </c>
      <c r="Y79" s="29" t="e">
        <f t="shared" si="55"/>
        <v>#REF!</v>
      </c>
      <c r="Z79" s="29" t="e">
        <f t="shared" si="55"/>
        <v>#REF!</v>
      </c>
      <c r="AA79" s="29" t="e">
        <f t="shared" si="55"/>
        <v>#REF!</v>
      </c>
      <c r="AB79" s="29" t="e">
        <f t="shared" si="55"/>
        <v>#REF!</v>
      </c>
      <c r="AC79" s="30" t="e">
        <f>+SUM(E79:AB79)</f>
        <v>#REF!</v>
      </c>
    </row>
    <row r="80" spans="1:29" ht="14" x14ac:dyDescent="0.25">
      <c r="A80" s="192" t="e">
        <f t="shared" ref="A80" si="56">A27</f>
        <v>#REF!</v>
      </c>
      <c r="B80" s="192"/>
      <c r="C80" s="13" t="s">
        <v>35</v>
      </c>
      <c r="D80" s="14" t="e">
        <f>+D27</f>
        <v>#REF!</v>
      </c>
      <c r="E80" s="10" t="e">
        <f>#REF!</f>
        <v>#REF!</v>
      </c>
      <c r="F80" s="15" t="e">
        <f>#REF!</f>
        <v>#REF!</v>
      </c>
      <c r="G80" s="15" t="e">
        <f>#REF!</f>
        <v>#REF!</v>
      </c>
      <c r="H80" s="15" t="e">
        <f>#REF!</f>
        <v>#REF!</v>
      </c>
      <c r="I80" s="15" t="e">
        <f>#REF!</f>
        <v>#REF!</v>
      </c>
      <c r="J80" s="15" t="e">
        <f>#REF!</f>
        <v>#REF!</v>
      </c>
      <c r="K80" s="15" t="e">
        <f>#REF!</f>
        <v>#REF!</v>
      </c>
      <c r="L80" s="15" t="e">
        <f>#REF!</f>
        <v>#REF!</v>
      </c>
      <c r="M80" s="15" t="e">
        <f>#REF!</f>
        <v>#REF!</v>
      </c>
      <c r="N80" s="15" t="e">
        <f>#REF!</f>
        <v>#REF!</v>
      </c>
      <c r="O80" s="15" t="e">
        <f>#REF!</f>
        <v>#REF!</v>
      </c>
      <c r="P80" s="15" t="e">
        <f>#REF!</f>
        <v>#REF!</v>
      </c>
      <c r="Q80" s="15" t="e">
        <f>#REF!</f>
        <v>#REF!</v>
      </c>
      <c r="R80" s="15" t="e">
        <f>#REF!</f>
        <v>#REF!</v>
      </c>
      <c r="S80" s="15" t="e">
        <f>#REF!</f>
        <v>#REF!</v>
      </c>
      <c r="T80" s="15" t="e">
        <f>#REF!</f>
        <v>#REF!</v>
      </c>
      <c r="U80" s="15" t="e">
        <f>#REF!</f>
        <v>#REF!</v>
      </c>
      <c r="V80" s="15" t="e">
        <f>#REF!</f>
        <v>#REF!</v>
      </c>
      <c r="W80" s="15" t="e">
        <f>#REF!</f>
        <v>#REF!</v>
      </c>
      <c r="X80" s="15" t="e">
        <f>#REF!</f>
        <v>#REF!</v>
      </c>
      <c r="Y80" s="15" t="e">
        <f>#REF!</f>
        <v>#REF!</v>
      </c>
      <c r="Z80" s="15" t="e">
        <f>#REF!</f>
        <v>#REF!</v>
      </c>
      <c r="AA80" s="15" t="e">
        <f>#REF!</f>
        <v>#REF!</v>
      </c>
      <c r="AB80" s="16" t="e">
        <f>#REF!</f>
        <v>#REF!</v>
      </c>
      <c r="AC80" s="12" t="e">
        <f>+SUM(E80:AB80)*D80</f>
        <v>#REF!</v>
      </c>
    </row>
    <row r="81" spans="1:29" ht="14" x14ac:dyDescent="0.25">
      <c r="A81" s="193"/>
      <c r="B81" s="193"/>
      <c r="C81" s="17" t="s">
        <v>36</v>
      </c>
      <c r="D81" s="18" t="e">
        <f>+D28</f>
        <v>#REF!</v>
      </c>
      <c r="E81" s="19" t="e">
        <f>#REF!</f>
        <v>#REF!</v>
      </c>
      <c r="F81" s="20" t="e">
        <f>#REF!</f>
        <v>#REF!</v>
      </c>
      <c r="G81" s="20" t="e">
        <f>#REF!</f>
        <v>#REF!</v>
      </c>
      <c r="H81" s="20" t="e">
        <f>#REF!</f>
        <v>#REF!</v>
      </c>
      <c r="I81" s="20" t="e">
        <f>#REF!</f>
        <v>#REF!</v>
      </c>
      <c r="J81" s="20" t="e">
        <f>#REF!</f>
        <v>#REF!</v>
      </c>
      <c r="K81" s="20" t="e">
        <f>#REF!</f>
        <v>#REF!</v>
      </c>
      <c r="L81" s="20" t="e">
        <f>#REF!</f>
        <v>#REF!</v>
      </c>
      <c r="M81" s="20" t="e">
        <f>#REF!</f>
        <v>#REF!</v>
      </c>
      <c r="N81" s="20" t="e">
        <f>#REF!</f>
        <v>#REF!</v>
      </c>
      <c r="O81" s="20" t="e">
        <f>#REF!</f>
        <v>#REF!</v>
      </c>
      <c r="P81" s="20" t="e">
        <f>#REF!</f>
        <v>#REF!</v>
      </c>
      <c r="Q81" s="20" t="e">
        <f>#REF!</f>
        <v>#REF!</v>
      </c>
      <c r="R81" s="20" t="e">
        <f>#REF!</f>
        <v>#REF!</v>
      </c>
      <c r="S81" s="20" t="e">
        <f>#REF!</f>
        <v>#REF!</v>
      </c>
      <c r="T81" s="20" t="e">
        <f>#REF!</f>
        <v>#REF!</v>
      </c>
      <c r="U81" s="20" t="e">
        <f>#REF!</f>
        <v>#REF!</v>
      </c>
      <c r="V81" s="20" t="e">
        <f>#REF!</f>
        <v>#REF!</v>
      </c>
      <c r="W81" s="20" t="e">
        <f>#REF!</f>
        <v>#REF!</v>
      </c>
      <c r="X81" s="20" t="e">
        <f>#REF!</f>
        <v>#REF!</v>
      </c>
      <c r="Y81" s="20" t="e">
        <f>#REF!</f>
        <v>#REF!</v>
      </c>
      <c r="Z81" s="20" t="e">
        <f>#REF!</f>
        <v>#REF!</v>
      </c>
      <c r="AA81" s="20" t="e">
        <f>#REF!</f>
        <v>#REF!</v>
      </c>
      <c r="AB81" s="21" t="e">
        <f>#REF!</f>
        <v>#REF!</v>
      </c>
      <c r="AC81" s="12" t="e">
        <f>+SUM(E81:AB81)*D81</f>
        <v>#REF!</v>
      </c>
    </row>
    <row r="82" spans="1:29" ht="14" x14ac:dyDescent="0.25">
      <c r="A82" s="193"/>
      <c r="B82" s="193"/>
      <c r="C82" s="22" t="s">
        <v>37</v>
      </c>
      <c r="D82" s="23" t="e">
        <f>+D29</f>
        <v>#REF!</v>
      </c>
      <c r="E82" s="24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 t="e">
        <f>#REF!</f>
        <v>#REF!</v>
      </c>
      <c r="O82" s="25" t="e">
        <f>#REF!</f>
        <v>#REF!</v>
      </c>
      <c r="P82" s="25" t="e">
        <f>#REF!</f>
        <v>#REF!</v>
      </c>
      <c r="Q82" s="25" t="e">
        <f>#REF!</f>
        <v>#REF!</v>
      </c>
      <c r="R82" s="25" t="e">
        <f>#REF!</f>
        <v>#REF!</v>
      </c>
      <c r="S82" s="25" t="e">
        <f>#REF!</f>
        <v>#REF!</v>
      </c>
      <c r="T82" s="25" t="e">
        <f>#REF!</f>
        <v>#REF!</v>
      </c>
      <c r="U82" s="25" t="e">
        <f>#REF!</f>
        <v>#REF!</v>
      </c>
      <c r="V82" s="25" t="e">
        <f>#REF!</f>
        <v>#REF!</v>
      </c>
      <c r="W82" s="25" t="e">
        <f>#REF!</f>
        <v>#REF!</v>
      </c>
      <c r="X82" s="25" t="e">
        <f>#REF!</f>
        <v>#REF!</v>
      </c>
      <c r="Y82" s="25" t="e">
        <f>#REF!</f>
        <v>#REF!</v>
      </c>
      <c r="Z82" s="25" t="e">
        <f>#REF!</f>
        <v>#REF!</v>
      </c>
      <c r="AA82" s="25" t="e">
        <f>#REF!</f>
        <v>#REF!</v>
      </c>
      <c r="AB82" s="26" t="e">
        <f>#REF!</f>
        <v>#REF!</v>
      </c>
      <c r="AC82" s="12" t="e">
        <f>+SUM(E82:AB82)*D82</f>
        <v>#REF!</v>
      </c>
    </row>
    <row r="83" spans="1:29" ht="14.5" thickBot="1" x14ac:dyDescent="0.3">
      <c r="A83" s="194"/>
      <c r="B83" s="194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7">SUMPRODUCT($D80:$D82,F80:F82)</f>
        <v>#REF!</v>
      </c>
      <c r="G83" s="29" t="e">
        <f t="shared" si="57"/>
        <v>#REF!</v>
      </c>
      <c r="H83" s="29" t="e">
        <f t="shared" si="57"/>
        <v>#REF!</v>
      </c>
      <c r="I83" s="29" t="e">
        <f t="shared" si="57"/>
        <v>#REF!</v>
      </c>
      <c r="J83" s="29" t="e">
        <f t="shared" si="57"/>
        <v>#REF!</v>
      </c>
      <c r="K83" s="29" t="e">
        <f t="shared" si="57"/>
        <v>#REF!</v>
      </c>
      <c r="L83" s="29" t="e">
        <f t="shared" si="57"/>
        <v>#REF!</v>
      </c>
      <c r="M83" s="29" t="e">
        <f t="shared" si="57"/>
        <v>#REF!</v>
      </c>
      <c r="N83" s="29" t="e">
        <f t="shared" si="57"/>
        <v>#REF!</v>
      </c>
      <c r="O83" s="29" t="e">
        <f t="shared" si="57"/>
        <v>#REF!</v>
      </c>
      <c r="P83" s="29" t="e">
        <f t="shared" si="57"/>
        <v>#REF!</v>
      </c>
      <c r="Q83" s="29" t="e">
        <f t="shared" si="57"/>
        <v>#REF!</v>
      </c>
      <c r="R83" s="29" t="e">
        <f t="shared" si="57"/>
        <v>#REF!</v>
      </c>
      <c r="S83" s="29" t="e">
        <f t="shared" si="57"/>
        <v>#REF!</v>
      </c>
      <c r="T83" s="29" t="e">
        <f t="shared" si="57"/>
        <v>#REF!</v>
      </c>
      <c r="U83" s="29" t="e">
        <f t="shared" si="57"/>
        <v>#REF!</v>
      </c>
      <c r="V83" s="29" t="e">
        <f t="shared" si="57"/>
        <v>#REF!</v>
      </c>
      <c r="W83" s="29" t="e">
        <f t="shared" si="57"/>
        <v>#REF!</v>
      </c>
      <c r="X83" s="29" t="e">
        <f t="shared" si="57"/>
        <v>#REF!</v>
      </c>
      <c r="Y83" s="29" t="e">
        <f t="shared" si="57"/>
        <v>#REF!</v>
      </c>
      <c r="Z83" s="29" t="e">
        <f t="shared" si="57"/>
        <v>#REF!</v>
      </c>
      <c r="AA83" s="29" t="e">
        <f t="shared" si="57"/>
        <v>#REF!</v>
      </c>
      <c r="AB83" s="29" t="e">
        <f t="shared" si="57"/>
        <v>#REF!</v>
      </c>
      <c r="AC83" s="30" t="e">
        <f>+SUM(E83:AB83)</f>
        <v>#REF!</v>
      </c>
    </row>
    <row r="84" spans="1:29" ht="14" x14ac:dyDescent="0.25">
      <c r="A84" s="192" t="e">
        <f t="shared" ref="A84" si="58">A31</f>
        <v>#REF!</v>
      </c>
      <c r="B84" s="193"/>
      <c r="C84" s="13" t="s">
        <v>35</v>
      </c>
      <c r="D84" s="14" t="e">
        <f>+D31</f>
        <v>#REF!</v>
      </c>
      <c r="E84" s="10" t="e">
        <f>#REF!</f>
        <v>#REF!</v>
      </c>
      <c r="F84" s="15" t="e">
        <f>#REF!</f>
        <v>#REF!</v>
      </c>
      <c r="G84" s="15" t="e">
        <f>#REF!</f>
        <v>#REF!</v>
      </c>
      <c r="H84" s="15" t="e">
        <f>#REF!</f>
        <v>#REF!</v>
      </c>
      <c r="I84" s="15" t="e">
        <f>#REF!</f>
        <v>#REF!</v>
      </c>
      <c r="J84" s="15" t="e">
        <f>#REF!</f>
        <v>#REF!</v>
      </c>
      <c r="K84" s="15" t="e">
        <f>#REF!</f>
        <v>#REF!</v>
      </c>
      <c r="L84" s="15" t="e">
        <f>#REF!</f>
        <v>#REF!</v>
      </c>
      <c r="M84" s="15" t="e">
        <f>#REF!</f>
        <v>#REF!</v>
      </c>
      <c r="N84" s="15" t="e">
        <f>#REF!</f>
        <v>#REF!</v>
      </c>
      <c r="O84" s="15" t="e">
        <f>#REF!</f>
        <v>#REF!</v>
      </c>
      <c r="P84" s="15" t="e">
        <f>#REF!</f>
        <v>#REF!</v>
      </c>
      <c r="Q84" s="15" t="e">
        <f>#REF!</f>
        <v>#REF!</v>
      </c>
      <c r="R84" s="15" t="e">
        <f>#REF!</f>
        <v>#REF!</v>
      </c>
      <c r="S84" s="15" t="e">
        <f>#REF!</f>
        <v>#REF!</v>
      </c>
      <c r="T84" s="15" t="e">
        <f>#REF!</f>
        <v>#REF!</v>
      </c>
      <c r="U84" s="15" t="e">
        <f>#REF!</f>
        <v>#REF!</v>
      </c>
      <c r="V84" s="15" t="e">
        <f>#REF!</f>
        <v>#REF!</v>
      </c>
      <c r="W84" s="15" t="e">
        <f>#REF!</f>
        <v>#REF!</v>
      </c>
      <c r="X84" s="15" t="e">
        <f>#REF!</f>
        <v>#REF!</v>
      </c>
      <c r="Y84" s="15" t="e">
        <f>#REF!</f>
        <v>#REF!</v>
      </c>
      <c r="Z84" s="15" t="e">
        <f>#REF!</f>
        <v>#REF!</v>
      </c>
      <c r="AA84" s="15" t="e">
        <f>#REF!</f>
        <v>#REF!</v>
      </c>
      <c r="AB84" s="16" t="e">
        <f>#REF!</f>
        <v>#REF!</v>
      </c>
      <c r="AC84" s="12" t="e">
        <f>+SUM(E84:AB84)*D84</f>
        <v>#REF!</v>
      </c>
    </row>
    <row r="85" spans="1:29" ht="14" x14ac:dyDescent="0.25">
      <c r="A85" s="193"/>
      <c r="B85" s="193"/>
      <c r="C85" s="17" t="s">
        <v>36</v>
      </c>
      <c r="D85" s="18" t="e">
        <f>+D32</f>
        <v>#REF!</v>
      </c>
      <c r="E85" s="19" t="e">
        <f>#REF!</f>
        <v>#REF!</v>
      </c>
      <c r="F85" s="20" t="e">
        <f>#REF!</f>
        <v>#REF!</v>
      </c>
      <c r="G85" s="20" t="e">
        <f>#REF!</f>
        <v>#REF!</v>
      </c>
      <c r="H85" s="20" t="e">
        <f>#REF!</f>
        <v>#REF!</v>
      </c>
      <c r="I85" s="20" t="e">
        <f>#REF!</f>
        <v>#REF!</v>
      </c>
      <c r="J85" s="20" t="e">
        <f>#REF!</f>
        <v>#REF!</v>
      </c>
      <c r="K85" s="20" t="e">
        <f>#REF!</f>
        <v>#REF!</v>
      </c>
      <c r="L85" s="20" t="e">
        <f>#REF!</f>
        <v>#REF!</v>
      </c>
      <c r="M85" s="20" t="e">
        <f>#REF!</f>
        <v>#REF!</v>
      </c>
      <c r="N85" s="20" t="e">
        <f>#REF!</f>
        <v>#REF!</v>
      </c>
      <c r="O85" s="20" t="e">
        <f>#REF!</f>
        <v>#REF!</v>
      </c>
      <c r="P85" s="20" t="e">
        <f>#REF!</f>
        <v>#REF!</v>
      </c>
      <c r="Q85" s="20" t="e">
        <f>#REF!</f>
        <v>#REF!</v>
      </c>
      <c r="R85" s="20" t="e">
        <f>#REF!</f>
        <v>#REF!</v>
      </c>
      <c r="S85" s="20" t="e">
        <f>#REF!</f>
        <v>#REF!</v>
      </c>
      <c r="T85" s="20" t="e">
        <f>#REF!</f>
        <v>#REF!</v>
      </c>
      <c r="U85" s="20" t="e">
        <f>#REF!</f>
        <v>#REF!</v>
      </c>
      <c r="V85" s="20" t="e">
        <f>#REF!</f>
        <v>#REF!</v>
      </c>
      <c r="W85" s="20" t="e">
        <f>#REF!</f>
        <v>#REF!</v>
      </c>
      <c r="X85" s="20" t="e">
        <f>#REF!</f>
        <v>#REF!</v>
      </c>
      <c r="Y85" s="20" t="e">
        <f>#REF!</f>
        <v>#REF!</v>
      </c>
      <c r="Z85" s="20" t="e">
        <f>#REF!</f>
        <v>#REF!</v>
      </c>
      <c r="AA85" s="20" t="e">
        <f>#REF!</f>
        <v>#REF!</v>
      </c>
      <c r="AB85" s="21" t="e">
        <f>#REF!</f>
        <v>#REF!</v>
      </c>
      <c r="AC85" s="12" t="e">
        <f>+SUM(E85:AB85)*D85</f>
        <v>#REF!</v>
      </c>
    </row>
    <row r="86" spans="1:29" ht="14" x14ac:dyDescent="0.25">
      <c r="A86" s="193"/>
      <c r="B86" s="193"/>
      <c r="C86" s="22" t="s">
        <v>37</v>
      </c>
      <c r="D86" s="23" t="e">
        <f>+D33</f>
        <v>#REF!</v>
      </c>
      <c r="E86" s="24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 t="e">
        <f>#REF!</f>
        <v>#REF!</v>
      </c>
      <c r="O86" s="25" t="e">
        <f>#REF!</f>
        <v>#REF!</v>
      </c>
      <c r="P86" s="25" t="e">
        <f>#REF!</f>
        <v>#REF!</v>
      </c>
      <c r="Q86" s="25" t="e">
        <f>#REF!</f>
        <v>#REF!</v>
      </c>
      <c r="R86" s="25" t="e">
        <f>#REF!</f>
        <v>#REF!</v>
      </c>
      <c r="S86" s="25" t="e">
        <f>#REF!</f>
        <v>#REF!</v>
      </c>
      <c r="T86" s="25" t="e">
        <f>#REF!</f>
        <v>#REF!</v>
      </c>
      <c r="U86" s="25" t="e">
        <f>#REF!</f>
        <v>#REF!</v>
      </c>
      <c r="V86" s="25" t="e">
        <f>#REF!</f>
        <v>#REF!</v>
      </c>
      <c r="W86" s="25" t="e">
        <f>#REF!</f>
        <v>#REF!</v>
      </c>
      <c r="X86" s="25" t="e">
        <f>#REF!</f>
        <v>#REF!</v>
      </c>
      <c r="Y86" s="25" t="e">
        <f>#REF!</f>
        <v>#REF!</v>
      </c>
      <c r="Z86" s="25" t="e">
        <f>#REF!</f>
        <v>#REF!</v>
      </c>
      <c r="AA86" s="25" t="e">
        <f>#REF!</f>
        <v>#REF!</v>
      </c>
      <c r="AB86" s="26" t="e">
        <f>#REF!</f>
        <v>#REF!</v>
      </c>
      <c r="AC86" s="12" t="e">
        <f>+SUM(E86:AB86)*D86</f>
        <v>#REF!</v>
      </c>
    </row>
    <row r="87" spans="1:29" ht="14.5" thickBot="1" x14ac:dyDescent="0.3">
      <c r="A87" s="194"/>
      <c r="B87" s="194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:AB87" si="59">SUMPRODUCT($D84:$D86,F84:F86)</f>
        <v>#REF!</v>
      </c>
      <c r="G87" s="29" t="e">
        <f t="shared" si="59"/>
        <v>#REF!</v>
      </c>
      <c r="H87" s="29" t="e">
        <f t="shared" si="59"/>
        <v>#REF!</v>
      </c>
      <c r="I87" s="29" t="e">
        <f t="shared" si="59"/>
        <v>#REF!</v>
      </c>
      <c r="J87" s="29" t="e">
        <f t="shared" si="59"/>
        <v>#REF!</v>
      </c>
      <c r="K87" s="29" t="e">
        <f t="shared" si="59"/>
        <v>#REF!</v>
      </c>
      <c r="L87" s="29" t="e">
        <f t="shared" si="59"/>
        <v>#REF!</v>
      </c>
      <c r="M87" s="29" t="e">
        <f t="shared" si="59"/>
        <v>#REF!</v>
      </c>
      <c r="N87" s="29" t="e">
        <f t="shared" si="59"/>
        <v>#REF!</v>
      </c>
      <c r="O87" s="29" t="e">
        <f t="shared" si="59"/>
        <v>#REF!</v>
      </c>
      <c r="P87" s="29" t="e">
        <f t="shared" si="59"/>
        <v>#REF!</v>
      </c>
      <c r="Q87" s="29" t="e">
        <f t="shared" si="59"/>
        <v>#REF!</v>
      </c>
      <c r="R87" s="29" t="e">
        <f t="shared" si="59"/>
        <v>#REF!</v>
      </c>
      <c r="S87" s="29" t="e">
        <f t="shared" si="59"/>
        <v>#REF!</v>
      </c>
      <c r="T87" s="29" t="e">
        <f t="shared" si="59"/>
        <v>#REF!</v>
      </c>
      <c r="U87" s="29" t="e">
        <f t="shared" si="59"/>
        <v>#REF!</v>
      </c>
      <c r="V87" s="29" t="e">
        <f t="shared" si="59"/>
        <v>#REF!</v>
      </c>
      <c r="W87" s="29" t="e">
        <f t="shared" si="59"/>
        <v>#REF!</v>
      </c>
      <c r="X87" s="29" t="e">
        <f t="shared" si="59"/>
        <v>#REF!</v>
      </c>
      <c r="Y87" s="29" t="e">
        <f t="shared" si="59"/>
        <v>#REF!</v>
      </c>
      <c r="Z87" s="29" t="e">
        <f t="shared" si="59"/>
        <v>#REF!</v>
      </c>
      <c r="AA87" s="29" t="e">
        <f t="shared" si="59"/>
        <v>#REF!</v>
      </c>
      <c r="AB87" s="29" t="e">
        <f t="shared" si="59"/>
        <v>#REF!</v>
      </c>
      <c r="AC87" s="30" t="e">
        <f>+SUM(E87:AB87)</f>
        <v>#REF!</v>
      </c>
    </row>
    <row r="88" spans="1:29" ht="14" x14ac:dyDescent="0.25">
      <c r="A88" s="192" t="e">
        <f t="shared" ref="A88" si="60">A35</f>
        <v>#REF!</v>
      </c>
      <c r="B88" s="192"/>
      <c r="C88" s="13" t="s">
        <v>35</v>
      </c>
      <c r="D88" s="14" t="e">
        <f>+D35</f>
        <v>#REF!</v>
      </c>
      <c r="E88" s="10" t="e">
        <f>#REF!</f>
        <v>#REF!</v>
      </c>
      <c r="F88" s="15" t="e">
        <f>#REF!</f>
        <v>#REF!</v>
      </c>
      <c r="G88" s="15" t="e">
        <f>#REF!</f>
        <v>#REF!</v>
      </c>
      <c r="H88" s="15" t="e">
        <f>#REF!</f>
        <v>#REF!</v>
      </c>
      <c r="I88" s="15" t="e">
        <f>#REF!</f>
        <v>#REF!</v>
      </c>
      <c r="J88" s="15" t="e">
        <f>#REF!</f>
        <v>#REF!</v>
      </c>
      <c r="K88" s="15" t="e">
        <f>#REF!</f>
        <v>#REF!</v>
      </c>
      <c r="L88" s="15" t="e">
        <f>#REF!</f>
        <v>#REF!</v>
      </c>
      <c r="M88" s="15" t="e">
        <f>#REF!</f>
        <v>#REF!</v>
      </c>
      <c r="N88" s="15" t="e">
        <f>#REF!</f>
        <v>#REF!</v>
      </c>
      <c r="O88" s="15" t="e">
        <f>#REF!</f>
        <v>#REF!</v>
      </c>
      <c r="P88" s="15" t="e">
        <f>#REF!</f>
        <v>#REF!</v>
      </c>
      <c r="Q88" s="15" t="e">
        <f>#REF!</f>
        <v>#REF!</v>
      </c>
      <c r="R88" s="15" t="e">
        <f>#REF!</f>
        <v>#REF!</v>
      </c>
      <c r="S88" s="15" t="e">
        <f>#REF!</f>
        <v>#REF!</v>
      </c>
      <c r="T88" s="15" t="e">
        <f>#REF!</f>
        <v>#REF!</v>
      </c>
      <c r="U88" s="15" t="e">
        <f>#REF!</f>
        <v>#REF!</v>
      </c>
      <c r="V88" s="15" t="e">
        <f>#REF!</f>
        <v>#REF!</v>
      </c>
      <c r="W88" s="15" t="e">
        <f>#REF!</f>
        <v>#REF!</v>
      </c>
      <c r="X88" s="15" t="e">
        <f>#REF!</f>
        <v>#REF!</v>
      </c>
      <c r="Y88" s="15" t="e">
        <f>#REF!</f>
        <v>#REF!</v>
      </c>
      <c r="Z88" s="15" t="e">
        <f>#REF!</f>
        <v>#REF!</v>
      </c>
      <c r="AA88" s="15" t="e">
        <f>#REF!</f>
        <v>#REF!</v>
      </c>
      <c r="AB88" s="16" t="e">
        <f>#REF!</f>
        <v>#REF!</v>
      </c>
      <c r="AC88" s="12" t="e">
        <f>+SUM(E88:AB88)*D88</f>
        <v>#REF!</v>
      </c>
    </row>
    <row r="89" spans="1:29" ht="14" x14ac:dyDescent="0.25">
      <c r="A89" s="193"/>
      <c r="B89" s="193"/>
      <c r="C89" s="17" t="s">
        <v>36</v>
      </c>
      <c r="D89" s="18" t="e">
        <f>+D36</f>
        <v>#REF!</v>
      </c>
      <c r="E89" s="19" t="e">
        <f>#REF!</f>
        <v>#REF!</v>
      </c>
      <c r="F89" s="20" t="e">
        <f>#REF!</f>
        <v>#REF!</v>
      </c>
      <c r="G89" s="20" t="e">
        <f>#REF!</f>
        <v>#REF!</v>
      </c>
      <c r="H89" s="20" t="e">
        <f>#REF!</f>
        <v>#REF!</v>
      </c>
      <c r="I89" s="20" t="e">
        <f>#REF!</f>
        <v>#REF!</v>
      </c>
      <c r="J89" s="20" t="e">
        <f>#REF!</f>
        <v>#REF!</v>
      </c>
      <c r="K89" s="20" t="e">
        <f>#REF!</f>
        <v>#REF!</v>
      </c>
      <c r="L89" s="20" t="e">
        <f>#REF!</f>
        <v>#REF!</v>
      </c>
      <c r="M89" s="20" t="e">
        <f>#REF!</f>
        <v>#REF!</v>
      </c>
      <c r="N89" s="20" t="e">
        <f>#REF!</f>
        <v>#REF!</v>
      </c>
      <c r="O89" s="20" t="e">
        <f>#REF!</f>
        <v>#REF!</v>
      </c>
      <c r="P89" s="20" t="e">
        <f>#REF!</f>
        <v>#REF!</v>
      </c>
      <c r="Q89" s="20" t="e">
        <f>#REF!</f>
        <v>#REF!</v>
      </c>
      <c r="R89" s="20" t="e">
        <f>#REF!</f>
        <v>#REF!</v>
      </c>
      <c r="S89" s="20" t="e">
        <f>#REF!</f>
        <v>#REF!</v>
      </c>
      <c r="T89" s="20" t="e">
        <f>#REF!</f>
        <v>#REF!</v>
      </c>
      <c r="U89" s="20" t="e">
        <f>#REF!</f>
        <v>#REF!</v>
      </c>
      <c r="V89" s="20" t="e">
        <f>#REF!</f>
        <v>#REF!</v>
      </c>
      <c r="W89" s="20" t="e">
        <f>#REF!</f>
        <v>#REF!</v>
      </c>
      <c r="X89" s="20" t="e">
        <f>#REF!</f>
        <v>#REF!</v>
      </c>
      <c r="Y89" s="20" t="e">
        <f>#REF!</f>
        <v>#REF!</v>
      </c>
      <c r="Z89" s="20" t="e">
        <f>#REF!</f>
        <v>#REF!</v>
      </c>
      <c r="AA89" s="20" t="e">
        <f>#REF!</f>
        <v>#REF!</v>
      </c>
      <c r="AB89" s="21" t="e">
        <f>#REF!</f>
        <v>#REF!</v>
      </c>
      <c r="AC89" s="12" t="e">
        <f>+SUM(E89:AB89)*D89</f>
        <v>#REF!</v>
      </c>
    </row>
    <row r="90" spans="1:29" ht="14" x14ac:dyDescent="0.25">
      <c r="A90" s="193"/>
      <c r="B90" s="193"/>
      <c r="C90" s="22" t="s">
        <v>37</v>
      </c>
      <c r="D90" s="23" t="e">
        <f>+D37</f>
        <v>#REF!</v>
      </c>
      <c r="E90" s="24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 t="e">
        <f>#REF!</f>
        <v>#REF!</v>
      </c>
      <c r="O90" s="25" t="e">
        <f>#REF!</f>
        <v>#REF!</v>
      </c>
      <c r="P90" s="25" t="e">
        <f>#REF!</f>
        <v>#REF!</v>
      </c>
      <c r="Q90" s="25" t="e">
        <f>#REF!</f>
        <v>#REF!</v>
      </c>
      <c r="R90" s="25" t="e">
        <f>#REF!</f>
        <v>#REF!</v>
      </c>
      <c r="S90" s="25" t="e">
        <f>#REF!</f>
        <v>#REF!</v>
      </c>
      <c r="T90" s="25" t="e">
        <f>#REF!</f>
        <v>#REF!</v>
      </c>
      <c r="U90" s="25" t="e">
        <f>#REF!</f>
        <v>#REF!</v>
      </c>
      <c r="V90" s="25" t="e">
        <f>#REF!</f>
        <v>#REF!</v>
      </c>
      <c r="W90" s="25" t="e">
        <f>#REF!</f>
        <v>#REF!</v>
      </c>
      <c r="X90" s="25" t="e">
        <f>#REF!</f>
        <v>#REF!</v>
      </c>
      <c r="Y90" s="25" t="e">
        <f>#REF!</f>
        <v>#REF!</v>
      </c>
      <c r="Z90" s="25" t="e">
        <f>#REF!</f>
        <v>#REF!</v>
      </c>
      <c r="AA90" s="25" t="e">
        <f>#REF!</f>
        <v>#REF!</v>
      </c>
      <c r="AB90" s="26" t="e">
        <f>#REF!</f>
        <v>#REF!</v>
      </c>
      <c r="AC90" s="12" t="e">
        <f>+SUM(E90:AB90)*D90</f>
        <v>#REF!</v>
      </c>
    </row>
    <row r="91" spans="1:29" ht="14.5" thickBot="1" x14ac:dyDescent="0.3">
      <c r="A91" s="194"/>
      <c r="B91" s="194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:AB91" si="61">SUMPRODUCT($D88:$D90,F88:F90)</f>
        <v>#REF!</v>
      </c>
      <c r="G91" s="29" t="e">
        <f t="shared" si="61"/>
        <v>#REF!</v>
      </c>
      <c r="H91" s="29" t="e">
        <f t="shared" si="61"/>
        <v>#REF!</v>
      </c>
      <c r="I91" s="29" t="e">
        <f t="shared" si="61"/>
        <v>#REF!</v>
      </c>
      <c r="J91" s="29" t="e">
        <f t="shared" si="61"/>
        <v>#REF!</v>
      </c>
      <c r="K91" s="29" t="e">
        <f t="shared" si="61"/>
        <v>#REF!</v>
      </c>
      <c r="L91" s="29" t="e">
        <f t="shared" si="61"/>
        <v>#REF!</v>
      </c>
      <c r="M91" s="29" t="e">
        <f t="shared" si="61"/>
        <v>#REF!</v>
      </c>
      <c r="N91" s="29" t="e">
        <f t="shared" si="61"/>
        <v>#REF!</v>
      </c>
      <c r="O91" s="29" t="e">
        <f t="shared" si="61"/>
        <v>#REF!</v>
      </c>
      <c r="P91" s="29" t="e">
        <f t="shared" si="61"/>
        <v>#REF!</v>
      </c>
      <c r="Q91" s="29" t="e">
        <f t="shared" si="61"/>
        <v>#REF!</v>
      </c>
      <c r="R91" s="29" t="e">
        <f t="shared" si="61"/>
        <v>#REF!</v>
      </c>
      <c r="S91" s="29" t="e">
        <f t="shared" si="61"/>
        <v>#REF!</v>
      </c>
      <c r="T91" s="29" t="e">
        <f t="shared" si="61"/>
        <v>#REF!</v>
      </c>
      <c r="U91" s="29" t="e">
        <f t="shared" si="61"/>
        <v>#REF!</v>
      </c>
      <c r="V91" s="29" t="e">
        <f t="shared" si="61"/>
        <v>#REF!</v>
      </c>
      <c r="W91" s="29" t="e">
        <f t="shared" si="61"/>
        <v>#REF!</v>
      </c>
      <c r="X91" s="29" t="e">
        <f t="shared" si="61"/>
        <v>#REF!</v>
      </c>
      <c r="Y91" s="29" t="e">
        <f t="shared" si="61"/>
        <v>#REF!</v>
      </c>
      <c r="Z91" s="29" t="e">
        <f t="shared" si="61"/>
        <v>#REF!</v>
      </c>
      <c r="AA91" s="29" t="e">
        <f t="shared" si="61"/>
        <v>#REF!</v>
      </c>
      <c r="AB91" s="29" t="e">
        <f t="shared" si="61"/>
        <v>#REF!</v>
      </c>
      <c r="AC91" s="30" t="e">
        <f>+SUM(E91:AB91)</f>
        <v>#REF!</v>
      </c>
    </row>
    <row r="92" spans="1:29" ht="14" x14ac:dyDescent="0.25">
      <c r="A92" s="192" t="e">
        <f t="shared" ref="A92" si="62">A39</f>
        <v>#REF!</v>
      </c>
      <c r="B92" s="192"/>
      <c r="C92" s="13" t="s">
        <v>35</v>
      </c>
      <c r="D92" s="14" t="e">
        <f>+D39</f>
        <v>#REF!</v>
      </c>
      <c r="E92" s="10" t="e">
        <f>#REF!</f>
        <v>#REF!</v>
      </c>
      <c r="F92" s="15" t="e">
        <f>#REF!</f>
        <v>#REF!</v>
      </c>
      <c r="G92" s="15" t="e">
        <f>#REF!</f>
        <v>#REF!</v>
      </c>
      <c r="H92" s="15" t="e">
        <f>#REF!</f>
        <v>#REF!</v>
      </c>
      <c r="I92" s="15" t="e">
        <f>#REF!</f>
        <v>#REF!</v>
      </c>
      <c r="J92" s="15" t="e">
        <f>#REF!</f>
        <v>#REF!</v>
      </c>
      <c r="K92" s="15" t="e">
        <f>#REF!</f>
        <v>#REF!</v>
      </c>
      <c r="L92" s="15" t="e">
        <f>#REF!</f>
        <v>#REF!</v>
      </c>
      <c r="M92" s="15" t="e">
        <f>#REF!</f>
        <v>#REF!</v>
      </c>
      <c r="N92" s="15" t="e">
        <f>#REF!</f>
        <v>#REF!</v>
      </c>
      <c r="O92" s="15" t="e">
        <f>#REF!</f>
        <v>#REF!</v>
      </c>
      <c r="P92" s="15" t="e">
        <f>#REF!</f>
        <v>#REF!</v>
      </c>
      <c r="Q92" s="15" t="e">
        <f>#REF!</f>
        <v>#REF!</v>
      </c>
      <c r="R92" s="15" t="e">
        <f>#REF!</f>
        <v>#REF!</v>
      </c>
      <c r="S92" s="15" t="e">
        <f>#REF!</f>
        <v>#REF!</v>
      </c>
      <c r="T92" s="15" t="e">
        <f>#REF!</f>
        <v>#REF!</v>
      </c>
      <c r="U92" s="15" t="e">
        <f>#REF!</f>
        <v>#REF!</v>
      </c>
      <c r="V92" s="15" t="e">
        <f>#REF!</f>
        <v>#REF!</v>
      </c>
      <c r="W92" s="15" t="e">
        <f>#REF!</f>
        <v>#REF!</v>
      </c>
      <c r="X92" s="15" t="e">
        <f>#REF!</f>
        <v>#REF!</v>
      </c>
      <c r="Y92" s="15" t="e">
        <f>#REF!</f>
        <v>#REF!</v>
      </c>
      <c r="Z92" s="15" t="e">
        <f>#REF!</f>
        <v>#REF!</v>
      </c>
      <c r="AA92" s="15" t="e">
        <f>#REF!</f>
        <v>#REF!</v>
      </c>
      <c r="AB92" s="16" t="e">
        <f>#REF!</f>
        <v>#REF!</v>
      </c>
      <c r="AC92" s="12" t="e">
        <f>+SUM(E92:AB92)*D92</f>
        <v>#REF!</v>
      </c>
    </row>
    <row r="93" spans="1:29" ht="14" x14ac:dyDescent="0.25">
      <c r="A93" s="193"/>
      <c r="B93" s="193"/>
      <c r="C93" s="17" t="s">
        <v>36</v>
      </c>
      <c r="D93" s="18" t="e">
        <f>+D40</f>
        <v>#REF!</v>
      </c>
      <c r="E93" s="19" t="e">
        <f>#REF!</f>
        <v>#REF!</v>
      </c>
      <c r="F93" s="20" t="e">
        <f>#REF!</f>
        <v>#REF!</v>
      </c>
      <c r="G93" s="20" t="e">
        <f>#REF!</f>
        <v>#REF!</v>
      </c>
      <c r="H93" s="20" t="e">
        <f>#REF!</f>
        <v>#REF!</v>
      </c>
      <c r="I93" s="20" t="e">
        <f>#REF!</f>
        <v>#REF!</v>
      </c>
      <c r="J93" s="20" t="e">
        <f>#REF!</f>
        <v>#REF!</v>
      </c>
      <c r="K93" s="20" t="e">
        <f>#REF!</f>
        <v>#REF!</v>
      </c>
      <c r="L93" s="20" t="e">
        <f>#REF!</f>
        <v>#REF!</v>
      </c>
      <c r="M93" s="20" t="e">
        <f>#REF!</f>
        <v>#REF!</v>
      </c>
      <c r="N93" s="20" t="e">
        <f>#REF!</f>
        <v>#REF!</v>
      </c>
      <c r="O93" s="20" t="e">
        <f>#REF!</f>
        <v>#REF!</v>
      </c>
      <c r="P93" s="20" t="e">
        <f>#REF!</f>
        <v>#REF!</v>
      </c>
      <c r="Q93" s="20" t="e">
        <f>#REF!</f>
        <v>#REF!</v>
      </c>
      <c r="R93" s="20" t="e">
        <f>#REF!</f>
        <v>#REF!</v>
      </c>
      <c r="S93" s="20" t="e">
        <f>#REF!</f>
        <v>#REF!</v>
      </c>
      <c r="T93" s="20" t="e">
        <f>#REF!</f>
        <v>#REF!</v>
      </c>
      <c r="U93" s="20" t="e">
        <f>#REF!</f>
        <v>#REF!</v>
      </c>
      <c r="V93" s="20" t="e">
        <f>#REF!</f>
        <v>#REF!</v>
      </c>
      <c r="W93" s="20" t="e">
        <f>#REF!</f>
        <v>#REF!</v>
      </c>
      <c r="X93" s="20" t="e">
        <f>#REF!</f>
        <v>#REF!</v>
      </c>
      <c r="Y93" s="20" t="e">
        <f>#REF!</f>
        <v>#REF!</v>
      </c>
      <c r="Z93" s="20" t="e">
        <f>#REF!</f>
        <v>#REF!</v>
      </c>
      <c r="AA93" s="20" t="e">
        <f>#REF!</f>
        <v>#REF!</v>
      </c>
      <c r="AB93" s="21" t="e">
        <f>#REF!</f>
        <v>#REF!</v>
      </c>
      <c r="AC93" s="12" t="e">
        <f>+SUM(E93:AB93)*D93</f>
        <v>#REF!</v>
      </c>
    </row>
    <row r="94" spans="1:29" ht="14" x14ac:dyDescent="0.25">
      <c r="A94" s="193"/>
      <c r="B94" s="193"/>
      <c r="C94" s="22" t="s">
        <v>37</v>
      </c>
      <c r="D94" s="23" t="e">
        <f>+D41</f>
        <v>#REF!</v>
      </c>
      <c r="E94" s="24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 t="e">
        <f>#REF!</f>
        <v>#REF!</v>
      </c>
      <c r="O94" s="25" t="e">
        <f>#REF!</f>
        <v>#REF!</v>
      </c>
      <c r="P94" s="25" t="e">
        <f>#REF!</f>
        <v>#REF!</v>
      </c>
      <c r="Q94" s="25" t="e">
        <f>#REF!</f>
        <v>#REF!</v>
      </c>
      <c r="R94" s="25" t="e">
        <f>#REF!</f>
        <v>#REF!</v>
      </c>
      <c r="S94" s="25" t="e">
        <f>#REF!</f>
        <v>#REF!</v>
      </c>
      <c r="T94" s="25" t="e">
        <f>#REF!</f>
        <v>#REF!</v>
      </c>
      <c r="U94" s="25" t="e">
        <f>#REF!</f>
        <v>#REF!</v>
      </c>
      <c r="V94" s="25" t="e">
        <f>#REF!</f>
        <v>#REF!</v>
      </c>
      <c r="W94" s="25" t="e">
        <f>#REF!</f>
        <v>#REF!</v>
      </c>
      <c r="X94" s="25" t="e">
        <f>#REF!</f>
        <v>#REF!</v>
      </c>
      <c r="Y94" s="25" t="e">
        <f>#REF!</f>
        <v>#REF!</v>
      </c>
      <c r="Z94" s="25" t="e">
        <f>#REF!</f>
        <v>#REF!</v>
      </c>
      <c r="AA94" s="25" t="e">
        <f>#REF!</f>
        <v>#REF!</v>
      </c>
      <c r="AB94" s="26" t="e">
        <f>#REF!</f>
        <v>#REF!</v>
      </c>
      <c r="AC94" s="12" t="e">
        <f>+SUM(E94:AB94)*D94</f>
        <v>#REF!</v>
      </c>
    </row>
    <row r="95" spans="1:29" ht="14.5" thickBot="1" x14ac:dyDescent="0.3">
      <c r="A95" s="194"/>
      <c r="B95" s="194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:AB95" si="63">SUMPRODUCT($D92:$D94,F92:F94)</f>
        <v>#REF!</v>
      </c>
      <c r="G95" s="29" t="e">
        <f t="shared" si="63"/>
        <v>#REF!</v>
      </c>
      <c r="H95" s="29" t="e">
        <f t="shared" si="63"/>
        <v>#REF!</v>
      </c>
      <c r="I95" s="29" t="e">
        <f t="shared" si="63"/>
        <v>#REF!</v>
      </c>
      <c r="J95" s="29" t="e">
        <f t="shared" si="63"/>
        <v>#REF!</v>
      </c>
      <c r="K95" s="29" t="e">
        <f t="shared" si="63"/>
        <v>#REF!</v>
      </c>
      <c r="L95" s="29" t="e">
        <f t="shared" si="63"/>
        <v>#REF!</v>
      </c>
      <c r="M95" s="29" t="e">
        <f t="shared" si="63"/>
        <v>#REF!</v>
      </c>
      <c r="N95" s="29" t="e">
        <f t="shared" si="63"/>
        <v>#REF!</v>
      </c>
      <c r="O95" s="29" t="e">
        <f t="shared" si="63"/>
        <v>#REF!</v>
      </c>
      <c r="P95" s="29" t="e">
        <f t="shared" si="63"/>
        <v>#REF!</v>
      </c>
      <c r="Q95" s="29" t="e">
        <f t="shared" si="63"/>
        <v>#REF!</v>
      </c>
      <c r="R95" s="29" t="e">
        <f t="shared" si="63"/>
        <v>#REF!</v>
      </c>
      <c r="S95" s="29" t="e">
        <f t="shared" si="63"/>
        <v>#REF!</v>
      </c>
      <c r="T95" s="29" t="e">
        <f t="shared" si="63"/>
        <v>#REF!</v>
      </c>
      <c r="U95" s="29" t="e">
        <f t="shared" si="63"/>
        <v>#REF!</v>
      </c>
      <c r="V95" s="29" t="e">
        <f t="shared" si="63"/>
        <v>#REF!</v>
      </c>
      <c r="W95" s="29" t="e">
        <f t="shared" si="63"/>
        <v>#REF!</v>
      </c>
      <c r="X95" s="29" t="e">
        <f t="shared" si="63"/>
        <v>#REF!</v>
      </c>
      <c r="Y95" s="29" t="e">
        <f t="shared" si="63"/>
        <v>#REF!</v>
      </c>
      <c r="Z95" s="29" t="e">
        <f t="shared" si="63"/>
        <v>#REF!</v>
      </c>
      <c r="AA95" s="29" t="e">
        <f t="shared" si="63"/>
        <v>#REF!</v>
      </c>
      <c r="AB95" s="29" t="e">
        <f t="shared" si="63"/>
        <v>#REF!</v>
      </c>
      <c r="AC95" s="30" t="e">
        <f>+SUM(E95:AB95)</f>
        <v>#REF!</v>
      </c>
    </row>
    <row r="96" spans="1:29" ht="14" x14ac:dyDescent="0.25">
      <c r="A96" s="192" t="e">
        <f t="shared" ref="A96" si="64">A43</f>
        <v>#REF!</v>
      </c>
      <c r="B96" s="192"/>
      <c r="C96" s="13" t="s">
        <v>35</v>
      </c>
      <c r="D96" s="14" t="e">
        <f>+D43</f>
        <v>#REF!</v>
      </c>
      <c r="E96" s="10" t="e">
        <f>#REF!</f>
        <v>#REF!</v>
      </c>
      <c r="F96" s="15" t="e">
        <f>#REF!</f>
        <v>#REF!</v>
      </c>
      <c r="G96" s="15" t="e">
        <f>#REF!</f>
        <v>#REF!</v>
      </c>
      <c r="H96" s="15" t="e">
        <f>#REF!</f>
        <v>#REF!</v>
      </c>
      <c r="I96" s="15" t="e">
        <f>#REF!</f>
        <v>#REF!</v>
      </c>
      <c r="J96" s="15" t="e">
        <f>#REF!</f>
        <v>#REF!</v>
      </c>
      <c r="K96" s="15" t="e">
        <f>#REF!</f>
        <v>#REF!</v>
      </c>
      <c r="L96" s="15" t="e">
        <f>#REF!</f>
        <v>#REF!</v>
      </c>
      <c r="M96" s="15" t="e">
        <f>#REF!</f>
        <v>#REF!</v>
      </c>
      <c r="N96" s="15" t="e">
        <f>#REF!</f>
        <v>#REF!</v>
      </c>
      <c r="O96" s="15" t="e">
        <f>#REF!</f>
        <v>#REF!</v>
      </c>
      <c r="P96" s="15" t="e">
        <f>#REF!</f>
        <v>#REF!</v>
      </c>
      <c r="Q96" s="15" t="e">
        <f>#REF!</f>
        <v>#REF!</v>
      </c>
      <c r="R96" s="15" t="e">
        <f>#REF!</f>
        <v>#REF!</v>
      </c>
      <c r="S96" s="15" t="e">
        <f>#REF!</f>
        <v>#REF!</v>
      </c>
      <c r="T96" s="15" t="e">
        <f>#REF!</f>
        <v>#REF!</v>
      </c>
      <c r="U96" s="15" t="e">
        <f>#REF!</f>
        <v>#REF!</v>
      </c>
      <c r="V96" s="15" t="e">
        <f>#REF!</f>
        <v>#REF!</v>
      </c>
      <c r="W96" s="15" t="e">
        <f>#REF!</f>
        <v>#REF!</v>
      </c>
      <c r="X96" s="15" t="e">
        <f>#REF!</f>
        <v>#REF!</v>
      </c>
      <c r="Y96" s="15" t="e">
        <f>#REF!</f>
        <v>#REF!</v>
      </c>
      <c r="Z96" s="15" t="e">
        <f>#REF!</f>
        <v>#REF!</v>
      </c>
      <c r="AA96" s="15" t="e">
        <f>#REF!</f>
        <v>#REF!</v>
      </c>
      <c r="AB96" s="16" t="e">
        <f>#REF!</f>
        <v>#REF!</v>
      </c>
      <c r="AC96" s="12" t="e">
        <f>+SUM(E96:AB96)*D96</f>
        <v>#REF!</v>
      </c>
    </row>
    <row r="97" spans="1:29" ht="14" x14ac:dyDescent="0.25">
      <c r="A97" s="193"/>
      <c r="B97" s="193"/>
      <c r="C97" s="17" t="s">
        <v>36</v>
      </c>
      <c r="D97" s="18" t="e">
        <f>+D44</f>
        <v>#REF!</v>
      </c>
      <c r="E97" s="19" t="e">
        <f>#REF!</f>
        <v>#REF!</v>
      </c>
      <c r="F97" s="20" t="e">
        <f>#REF!</f>
        <v>#REF!</v>
      </c>
      <c r="G97" s="20" t="e">
        <f>#REF!</f>
        <v>#REF!</v>
      </c>
      <c r="H97" s="20" t="e">
        <f>#REF!</f>
        <v>#REF!</v>
      </c>
      <c r="I97" s="20" t="e">
        <f>#REF!</f>
        <v>#REF!</v>
      </c>
      <c r="J97" s="20" t="e">
        <f>#REF!</f>
        <v>#REF!</v>
      </c>
      <c r="K97" s="20" t="e">
        <f>#REF!</f>
        <v>#REF!</v>
      </c>
      <c r="L97" s="20" t="e">
        <f>#REF!</f>
        <v>#REF!</v>
      </c>
      <c r="M97" s="20" t="e">
        <f>#REF!</f>
        <v>#REF!</v>
      </c>
      <c r="N97" s="20" t="e">
        <f>#REF!</f>
        <v>#REF!</v>
      </c>
      <c r="O97" s="20" t="e">
        <f>#REF!</f>
        <v>#REF!</v>
      </c>
      <c r="P97" s="20" t="e">
        <f>#REF!</f>
        <v>#REF!</v>
      </c>
      <c r="Q97" s="20" t="e">
        <f>#REF!</f>
        <v>#REF!</v>
      </c>
      <c r="R97" s="20" t="e">
        <f>#REF!</f>
        <v>#REF!</v>
      </c>
      <c r="S97" s="20" t="e">
        <f>#REF!</f>
        <v>#REF!</v>
      </c>
      <c r="T97" s="20" t="e">
        <f>#REF!</f>
        <v>#REF!</v>
      </c>
      <c r="U97" s="20" t="e">
        <f>#REF!</f>
        <v>#REF!</v>
      </c>
      <c r="V97" s="20" t="e">
        <f>#REF!</f>
        <v>#REF!</v>
      </c>
      <c r="W97" s="20" t="e">
        <f>#REF!</f>
        <v>#REF!</v>
      </c>
      <c r="X97" s="20" t="e">
        <f>#REF!</f>
        <v>#REF!</v>
      </c>
      <c r="Y97" s="20" t="e">
        <f>#REF!</f>
        <v>#REF!</v>
      </c>
      <c r="Z97" s="20" t="e">
        <f>#REF!</f>
        <v>#REF!</v>
      </c>
      <c r="AA97" s="20" t="e">
        <f>#REF!</f>
        <v>#REF!</v>
      </c>
      <c r="AB97" s="21" t="e">
        <f>#REF!</f>
        <v>#REF!</v>
      </c>
      <c r="AC97" s="12" t="e">
        <f>+SUM(E97:AB97)*D97</f>
        <v>#REF!</v>
      </c>
    </row>
    <row r="98" spans="1:29" ht="14" x14ac:dyDescent="0.25">
      <c r="A98" s="193"/>
      <c r="B98" s="193"/>
      <c r="C98" s="22" t="s">
        <v>37</v>
      </c>
      <c r="D98" s="23" t="e">
        <f>+D45</f>
        <v>#REF!</v>
      </c>
      <c r="E98" s="24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 t="e">
        <f>#REF!</f>
        <v>#REF!</v>
      </c>
      <c r="O98" s="25" t="e">
        <f>#REF!</f>
        <v>#REF!</v>
      </c>
      <c r="P98" s="25" t="e">
        <f>#REF!</f>
        <v>#REF!</v>
      </c>
      <c r="Q98" s="25" t="e">
        <f>#REF!</f>
        <v>#REF!</v>
      </c>
      <c r="R98" s="25" t="e">
        <f>#REF!</f>
        <v>#REF!</v>
      </c>
      <c r="S98" s="25" t="e">
        <f>#REF!</f>
        <v>#REF!</v>
      </c>
      <c r="T98" s="25" t="e">
        <f>#REF!</f>
        <v>#REF!</v>
      </c>
      <c r="U98" s="25" t="e">
        <f>#REF!</f>
        <v>#REF!</v>
      </c>
      <c r="V98" s="25" t="e">
        <f>#REF!</f>
        <v>#REF!</v>
      </c>
      <c r="W98" s="25" t="e">
        <f>#REF!</f>
        <v>#REF!</v>
      </c>
      <c r="X98" s="25" t="e">
        <f>#REF!</f>
        <v>#REF!</v>
      </c>
      <c r="Y98" s="25" t="e">
        <f>#REF!</f>
        <v>#REF!</v>
      </c>
      <c r="Z98" s="25" t="e">
        <f>#REF!</f>
        <v>#REF!</v>
      </c>
      <c r="AA98" s="25" t="e">
        <f>#REF!</f>
        <v>#REF!</v>
      </c>
      <c r="AB98" s="26" t="e">
        <f>#REF!</f>
        <v>#REF!</v>
      </c>
      <c r="AC98" s="12" t="e">
        <f>+SUM(E98:AB98)*D98</f>
        <v>#REF!</v>
      </c>
    </row>
    <row r="99" spans="1:29" ht="14.5" thickBot="1" x14ac:dyDescent="0.3">
      <c r="A99" s="194"/>
      <c r="B99" s="194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:AB99" si="65">SUMPRODUCT($D96:$D98,F96:F98)</f>
        <v>#REF!</v>
      </c>
      <c r="G99" s="29" t="e">
        <f t="shared" si="65"/>
        <v>#REF!</v>
      </c>
      <c r="H99" s="29" t="e">
        <f t="shared" si="65"/>
        <v>#REF!</v>
      </c>
      <c r="I99" s="29" t="e">
        <f t="shared" si="65"/>
        <v>#REF!</v>
      </c>
      <c r="J99" s="29" t="e">
        <f t="shared" si="65"/>
        <v>#REF!</v>
      </c>
      <c r="K99" s="29" t="e">
        <f t="shared" si="65"/>
        <v>#REF!</v>
      </c>
      <c r="L99" s="29" t="e">
        <f t="shared" si="65"/>
        <v>#REF!</v>
      </c>
      <c r="M99" s="29" t="e">
        <f t="shared" si="65"/>
        <v>#REF!</v>
      </c>
      <c r="N99" s="29" t="e">
        <f t="shared" si="65"/>
        <v>#REF!</v>
      </c>
      <c r="O99" s="29" t="e">
        <f t="shared" si="65"/>
        <v>#REF!</v>
      </c>
      <c r="P99" s="29" t="e">
        <f t="shared" si="65"/>
        <v>#REF!</v>
      </c>
      <c r="Q99" s="29" t="e">
        <f t="shared" si="65"/>
        <v>#REF!</v>
      </c>
      <c r="R99" s="29" t="e">
        <f t="shared" si="65"/>
        <v>#REF!</v>
      </c>
      <c r="S99" s="29" t="e">
        <f t="shared" si="65"/>
        <v>#REF!</v>
      </c>
      <c r="T99" s="29" t="e">
        <f t="shared" si="65"/>
        <v>#REF!</v>
      </c>
      <c r="U99" s="29" t="e">
        <f t="shared" si="65"/>
        <v>#REF!</v>
      </c>
      <c r="V99" s="29" t="e">
        <f t="shared" si="65"/>
        <v>#REF!</v>
      </c>
      <c r="W99" s="29" t="e">
        <f t="shared" si="65"/>
        <v>#REF!</v>
      </c>
      <c r="X99" s="29" t="e">
        <f t="shared" si="65"/>
        <v>#REF!</v>
      </c>
      <c r="Y99" s="29" t="e">
        <f t="shared" si="65"/>
        <v>#REF!</v>
      </c>
      <c r="Z99" s="29" t="e">
        <f t="shared" si="65"/>
        <v>#REF!</v>
      </c>
      <c r="AA99" s="29" t="e">
        <f t="shared" si="65"/>
        <v>#REF!</v>
      </c>
      <c r="AB99" s="29" t="e">
        <f t="shared" si="65"/>
        <v>#REF!</v>
      </c>
      <c r="AC99" s="30" t="e">
        <f>+SUM(E99:AB99)</f>
        <v>#REF!</v>
      </c>
    </row>
    <row r="100" spans="1:29" ht="14" x14ac:dyDescent="0.25">
      <c r="A100" s="192" t="e">
        <f t="shared" ref="A100" si="66">A47</f>
        <v>#REF!</v>
      </c>
      <c r="B100" s="192"/>
      <c r="C100" s="13" t="s">
        <v>35</v>
      </c>
      <c r="D100" s="14" t="e">
        <f>+D47</f>
        <v>#REF!</v>
      </c>
      <c r="E100" s="10" t="e">
        <f>#REF!</f>
        <v>#REF!</v>
      </c>
      <c r="F100" s="15" t="e">
        <f>#REF!</f>
        <v>#REF!</v>
      </c>
      <c r="G100" s="15" t="e">
        <f>#REF!</f>
        <v>#REF!</v>
      </c>
      <c r="H100" s="15" t="e">
        <f>#REF!</f>
        <v>#REF!</v>
      </c>
      <c r="I100" s="15" t="e">
        <f>#REF!</f>
        <v>#REF!</v>
      </c>
      <c r="J100" s="15" t="e">
        <f>#REF!</f>
        <v>#REF!</v>
      </c>
      <c r="K100" s="15" t="e">
        <f>#REF!</f>
        <v>#REF!</v>
      </c>
      <c r="L100" s="15" t="e">
        <f>#REF!</f>
        <v>#REF!</v>
      </c>
      <c r="M100" s="15" t="e">
        <f>#REF!</f>
        <v>#REF!</v>
      </c>
      <c r="N100" s="15" t="e">
        <f>#REF!</f>
        <v>#REF!</v>
      </c>
      <c r="O100" s="15" t="e">
        <f>#REF!</f>
        <v>#REF!</v>
      </c>
      <c r="P100" s="15" t="e">
        <f>#REF!</f>
        <v>#REF!</v>
      </c>
      <c r="Q100" s="15" t="e">
        <f>#REF!</f>
        <v>#REF!</v>
      </c>
      <c r="R100" s="15" t="e">
        <f>#REF!</f>
        <v>#REF!</v>
      </c>
      <c r="S100" s="15" t="e">
        <f>#REF!</f>
        <v>#REF!</v>
      </c>
      <c r="T100" s="15" t="e">
        <f>#REF!</f>
        <v>#REF!</v>
      </c>
      <c r="U100" s="15" t="e">
        <f>#REF!</f>
        <v>#REF!</v>
      </c>
      <c r="V100" s="15" t="e">
        <f>#REF!</f>
        <v>#REF!</v>
      </c>
      <c r="W100" s="15" t="e">
        <f>#REF!</f>
        <v>#REF!</v>
      </c>
      <c r="X100" s="15" t="e">
        <f>#REF!</f>
        <v>#REF!</v>
      </c>
      <c r="Y100" s="15" t="e">
        <f>#REF!</f>
        <v>#REF!</v>
      </c>
      <c r="Z100" s="15" t="e">
        <f>#REF!</f>
        <v>#REF!</v>
      </c>
      <c r="AA100" s="15" t="e">
        <f>#REF!</f>
        <v>#REF!</v>
      </c>
      <c r="AB100" s="16" t="e">
        <f>#REF!</f>
        <v>#REF!</v>
      </c>
      <c r="AC100" s="12" t="e">
        <f>+SUM(E100:AB100)*D100</f>
        <v>#REF!</v>
      </c>
    </row>
    <row r="101" spans="1:29" ht="14" x14ac:dyDescent="0.25">
      <c r="A101" s="193"/>
      <c r="B101" s="193"/>
      <c r="C101" s="17" t="s">
        <v>36</v>
      </c>
      <c r="D101" s="18" t="e">
        <f>+D48</f>
        <v>#REF!</v>
      </c>
      <c r="E101" s="19" t="e">
        <f>#REF!</f>
        <v>#REF!</v>
      </c>
      <c r="F101" s="20" t="e">
        <f>#REF!</f>
        <v>#REF!</v>
      </c>
      <c r="G101" s="20" t="e">
        <f>#REF!</f>
        <v>#REF!</v>
      </c>
      <c r="H101" s="20" t="e">
        <f>#REF!</f>
        <v>#REF!</v>
      </c>
      <c r="I101" s="20" t="e">
        <f>#REF!</f>
        <v>#REF!</v>
      </c>
      <c r="J101" s="20" t="e">
        <f>#REF!</f>
        <v>#REF!</v>
      </c>
      <c r="K101" s="20" t="e">
        <f>#REF!</f>
        <v>#REF!</v>
      </c>
      <c r="L101" s="20" t="e">
        <f>#REF!</f>
        <v>#REF!</v>
      </c>
      <c r="M101" s="20" t="e">
        <f>#REF!</f>
        <v>#REF!</v>
      </c>
      <c r="N101" s="20" t="e">
        <f>#REF!</f>
        <v>#REF!</v>
      </c>
      <c r="O101" s="20" t="e">
        <f>#REF!</f>
        <v>#REF!</v>
      </c>
      <c r="P101" s="20" t="e">
        <f>#REF!</f>
        <v>#REF!</v>
      </c>
      <c r="Q101" s="20" t="e">
        <f>#REF!</f>
        <v>#REF!</v>
      </c>
      <c r="R101" s="20" t="e">
        <f>#REF!</f>
        <v>#REF!</v>
      </c>
      <c r="S101" s="20" t="e">
        <f>#REF!</f>
        <v>#REF!</v>
      </c>
      <c r="T101" s="20" t="e">
        <f>#REF!</f>
        <v>#REF!</v>
      </c>
      <c r="U101" s="20" t="e">
        <f>#REF!</f>
        <v>#REF!</v>
      </c>
      <c r="V101" s="20" t="e">
        <f>#REF!</f>
        <v>#REF!</v>
      </c>
      <c r="W101" s="20" t="e">
        <f>#REF!</f>
        <v>#REF!</v>
      </c>
      <c r="X101" s="20" t="e">
        <f>#REF!</f>
        <v>#REF!</v>
      </c>
      <c r="Y101" s="20" t="e">
        <f>#REF!</f>
        <v>#REF!</v>
      </c>
      <c r="Z101" s="20" t="e">
        <f>#REF!</f>
        <v>#REF!</v>
      </c>
      <c r="AA101" s="20" t="e">
        <f>#REF!</f>
        <v>#REF!</v>
      </c>
      <c r="AB101" s="21" t="e">
        <f>#REF!</f>
        <v>#REF!</v>
      </c>
      <c r="AC101" s="12" t="e">
        <f>+SUM(E101:AB101)*D101</f>
        <v>#REF!</v>
      </c>
    </row>
    <row r="102" spans="1:29" ht="14" x14ac:dyDescent="0.25">
      <c r="A102" s="193"/>
      <c r="B102" s="193"/>
      <c r="C102" s="22" t="s">
        <v>37</v>
      </c>
      <c r="D102" s="23" t="e">
        <f>+D49</f>
        <v>#REF!</v>
      </c>
      <c r="E102" s="24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 t="e">
        <f>#REF!</f>
        <v>#REF!</v>
      </c>
      <c r="O102" s="25" t="e">
        <f>#REF!</f>
        <v>#REF!</v>
      </c>
      <c r="P102" s="25" t="e">
        <f>#REF!</f>
        <v>#REF!</v>
      </c>
      <c r="Q102" s="25" t="e">
        <f>#REF!</f>
        <v>#REF!</v>
      </c>
      <c r="R102" s="25" t="e">
        <f>#REF!</f>
        <v>#REF!</v>
      </c>
      <c r="S102" s="25" t="e">
        <f>#REF!</f>
        <v>#REF!</v>
      </c>
      <c r="T102" s="25" t="e">
        <f>#REF!</f>
        <v>#REF!</v>
      </c>
      <c r="U102" s="25" t="e">
        <f>#REF!</f>
        <v>#REF!</v>
      </c>
      <c r="V102" s="25" t="e">
        <f>#REF!</f>
        <v>#REF!</v>
      </c>
      <c r="W102" s="25" t="e">
        <f>#REF!</f>
        <v>#REF!</v>
      </c>
      <c r="X102" s="25" t="e">
        <f>#REF!</f>
        <v>#REF!</v>
      </c>
      <c r="Y102" s="25" t="e">
        <f>#REF!</f>
        <v>#REF!</v>
      </c>
      <c r="Z102" s="25" t="e">
        <f>#REF!</f>
        <v>#REF!</v>
      </c>
      <c r="AA102" s="25" t="e">
        <f>#REF!</f>
        <v>#REF!</v>
      </c>
      <c r="AB102" s="26" t="e">
        <f>#REF!</f>
        <v>#REF!</v>
      </c>
      <c r="AC102" s="12" t="e">
        <f>+SUM(E102:AB102)*D102</f>
        <v>#REF!</v>
      </c>
    </row>
    <row r="103" spans="1:29" ht="14.5" thickBot="1" x14ac:dyDescent="0.3">
      <c r="A103" s="194"/>
      <c r="B103" s="194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:AB103" si="67">SUMPRODUCT($D100:$D102,F100:F102)</f>
        <v>#REF!</v>
      </c>
      <c r="G103" s="29" t="e">
        <f t="shared" si="67"/>
        <v>#REF!</v>
      </c>
      <c r="H103" s="29" t="e">
        <f t="shared" si="67"/>
        <v>#REF!</v>
      </c>
      <c r="I103" s="29" t="e">
        <f t="shared" si="67"/>
        <v>#REF!</v>
      </c>
      <c r="J103" s="29" t="e">
        <f t="shared" si="67"/>
        <v>#REF!</v>
      </c>
      <c r="K103" s="29" t="e">
        <f t="shared" si="67"/>
        <v>#REF!</v>
      </c>
      <c r="L103" s="29" t="e">
        <f t="shared" si="67"/>
        <v>#REF!</v>
      </c>
      <c r="M103" s="29" t="e">
        <f t="shared" si="67"/>
        <v>#REF!</v>
      </c>
      <c r="N103" s="29" t="e">
        <f t="shared" si="67"/>
        <v>#REF!</v>
      </c>
      <c r="O103" s="29" t="e">
        <f t="shared" si="67"/>
        <v>#REF!</v>
      </c>
      <c r="P103" s="29" t="e">
        <f t="shared" si="67"/>
        <v>#REF!</v>
      </c>
      <c r="Q103" s="29" t="e">
        <f t="shared" si="67"/>
        <v>#REF!</v>
      </c>
      <c r="R103" s="29" t="e">
        <f t="shared" si="67"/>
        <v>#REF!</v>
      </c>
      <c r="S103" s="29" t="e">
        <f t="shared" si="67"/>
        <v>#REF!</v>
      </c>
      <c r="T103" s="29" t="e">
        <f t="shared" si="67"/>
        <v>#REF!</v>
      </c>
      <c r="U103" s="29" t="e">
        <f t="shared" si="67"/>
        <v>#REF!</v>
      </c>
      <c r="V103" s="29" t="e">
        <f t="shared" si="67"/>
        <v>#REF!</v>
      </c>
      <c r="W103" s="29" t="e">
        <f t="shared" si="67"/>
        <v>#REF!</v>
      </c>
      <c r="X103" s="29" t="e">
        <f t="shared" si="67"/>
        <v>#REF!</v>
      </c>
      <c r="Y103" s="29" t="e">
        <f t="shared" si="67"/>
        <v>#REF!</v>
      </c>
      <c r="Z103" s="29" t="e">
        <f t="shared" si="67"/>
        <v>#REF!</v>
      </c>
      <c r="AA103" s="29" t="e">
        <f t="shared" si="67"/>
        <v>#REF!</v>
      </c>
      <c r="AB103" s="29" t="e">
        <f t="shared" si="67"/>
        <v>#REF!</v>
      </c>
      <c r="AC103" s="30" t="e">
        <f>+SUM(E103:AB103)</f>
        <v>#REF!</v>
      </c>
    </row>
    <row r="104" spans="1:29" ht="14" x14ac:dyDescent="0.25">
      <c r="A104" s="192" t="e">
        <f t="shared" ref="A104" si="68">A51</f>
        <v>#REF!</v>
      </c>
      <c r="B104" s="192"/>
      <c r="C104" s="13" t="s">
        <v>35</v>
      </c>
      <c r="D104" s="14" t="e">
        <f>+D51</f>
        <v>#REF!</v>
      </c>
      <c r="E104" s="10" t="e">
        <f>#REF!</f>
        <v>#REF!</v>
      </c>
      <c r="F104" s="15" t="e">
        <f>#REF!</f>
        <v>#REF!</v>
      </c>
      <c r="G104" s="15" t="e">
        <f>#REF!</f>
        <v>#REF!</v>
      </c>
      <c r="H104" s="15" t="e">
        <f>#REF!</f>
        <v>#REF!</v>
      </c>
      <c r="I104" s="15" t="e">
        <f>#REF!</f>
        <v>#REF!</v>
      </c>
      <c r="J104" s="15" t="e">
        <f>#REF!</f>
        <v>#REF!</v>
      </c>
      <c r="K104" s="15" t="e">
        <f>#REF!</f>
        <v>#REF!</v>
      </c>
      <c r="L104" s="15" t="e">
        <f>#REF!</f>
        <v>#REF!</v>
      </c>
      <c r="M104" s="15" t="e">
        <f>#REF!</f>
        <v>#REF!</v>
      </c>
      <c r="N104" s="15" t="e">
        <f>#REF!</f>
        <v>#REF!</v>
      </c>
      <c r="O104" s="15" t="e">
        <f>#REF!</f>
        <v>#REF!</v>
      </c>
      <c r="P104" s="15" t="e">
        <f>#REF!</f>
        <v>#REF!</v>
      </c>
      <c r="Q104" s="15" t="e">
        <f>#REF!</f>
        <v>#REF!</v>
      </c>
      <c r="R104" s="15" t="e">
        <f>#REF!</f>
        <v>#REF!</v>
      </c>
      <c r="S104" s="15" t="e">
        <f>#REF!</f>
        <v>#REF!</v>
      </c>
      <c r="T104" s="15" t="e">
        <f>#REF!</f>
        <v>#REF!</v>
      </c>
      <c r="U104" s="15" t="e">
        <f>#REF!</f>
        <v>#REF!</v>
      </c>
      <c r="V104" s="15" t="e">
        <f>#REF!</f>
        <v>#REF!</v>
      </c>
      <c r="W104" s="15" t="e">
        <f>#REF!</f>
        <v>#REF!</v>
      </c>
      <c r="X104" s="15" t="e">
        <f>#REF!</f>
        <v>#REF!</v>
      </c>
      <c r="Y104" s="15" t="e">
        <f>#REF!</f>
        <v>#REF!</v>
      </c>
      <c r="Z104" s="15" t="e">
        <f>#REF!</f>
        <v>#REF!</v>
      </c>
      <c r="AA104" s="15" t="e">
        <f>#REF!</f>
        <v>#REF!</v>
      </c>
      <c r="AB104" s="16" t="e">
        <f>#REF!</f>
        <v>#REF!</v>
      </c>
      <c r="AC104" s="12" t="e">
        <f>+SUM(E104:AB104)*D104</f>
        <v>#REF!</v>
      </c>
    </row>
    <row r="105" spans="1:29" ht="14" x14ac:dyDescent="0.25">
      <c r="A105" s="193"/>
      <c r="B105" s="193"/>
      <c r="C105" s="17" t="s">
        <v>36</v>
      </c>
      <c r="D105" s="18" t="e">
        <f>+D52</f>
        <v>#REF!</v>
      </c>
      <c r="E105" s="19" t="e">
        <f>#REF!</f>
        <v>#REF!</v>
      </c>
      <c r="F105" s="20" t="e">
        <f>#REF!</f>
        <v>#REF!</v>
      </c>
      <c r="G105" s="20" t="e">
        <f>#REF!</f>
        <v>#REF!</v>
      </c>
      <c r="H105" s="20" t="e">
        <f>#REF!</f>
        <v>#REF!</v>
      </c>
      <c r="I105" s="20" t="e">
        <f>#REF!</f>
        <v>#REF!</v>
      </c>
      <c r="J105" s="20" t="e">
        <f>#REF!</f>
        <v>#REF!</v>
      </c>
      <c r="K105" s="20" t="e">
        <f>#REF!</f>
        <v>#REF!</v>
      </c>
      <c r="L105" s="20" t="e">
        <f>#REF!</f>
        <v>#REF!</v>
      </c>
      <c r="M105" s="20" t="e">
        <f>#REF!</f>
        <v>#REF!</v>
      </c>
      <c r="N105" s="20" t="e">
        <f>#REF!</f>
        <v>#REF!</v>
      </c>
      <c r="O105" s="20" t="e">
        <f>#REF!</f>
        <v>#REF!</v>
      </c>
      <c r="P105" s="20" t="e">
        <f>#REF!</f>
        <v>#REF!</v>
      </c>
      <c r="Q105" s="20" t="e">
        <f>#REF!</f>
        <v>#REF!</v>
      </c>
      <c r="R105" s="20" t="e">
        <f>#REF!</f>
        <v>#REF!</v>
      </c>
      <c r="S105" s="20" t="e">
        <f>#REF!</f>
        <v>#REF!</v>
      </c>
      <c r="T105" s="20" t="e">
        <f>#REF!</f>
        <v>#REF!</v>
      </c>
      <c r="U105" s="20" t="e">
        <f>#REF!</f>
        <v>#REF!</v>
      </c>
      <c r="V105" s="20" t="e">
        <f>#REF!</f>
        <v>#REF!</v>
      </c>
      <c r="W105" s="20" t="e">
        <f>#REF!</f>
        <v>#REF!</v>
      </c>
      <c r="X105" s="20" t="e">
        <f>#REF!</f>
        <v>#REF!</v>
      </c>
      <c r="Y105" s="20" t="e">
        <f>#REF!</f>
        <v>#REF!</v>
      </c>
      <c r="Z105" s="20" t="e">
        <f>#REF!</f>
        <v>#REF!</v>
      </c>
      <c r="AA105" s="20" t="e">
        <f>#REF!</f>
        <v>#REF!</v>
      </c>
      <c r="AB105" s="21" t="e">
        <f>#REF!</f>
        <v>#REF!</v>
      </c>
      <c r="AC105" s="12" t="e">
        <f>+SUM(E105:AB105)*D105</f>
        <v>#REF!</v>
      </c>
    </row>
    <row r="106" spans="1:29" ht="14" x14ac:dyDescent="0.25">
      <c r="A106" s="193"/>
      <c r="B106" s="193"/>
      <c r="C106" s="22" t="s">
        <v>37</v>
      </c>
      <c r="D106" s="23" t="e">
        <f>+D53</f>
        <v>#REF!</v>
      </c>
      <c r="E106" s="24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 t="e">
        <f>#REF!</f>
        <v>#REF!</v>
      </c>
      <c r="O106" s="25" t="e">
        <f>#REF!</f>
        <v>#REF!</v>
      </c>
      <c r="P106" s="25" t="e">
        <f>#REF!</f>
        <v>#REF!</v>
      </c>
      <c r="Q106" s="25" t="e">
        <f>#REF!</f>
        <v>#REF!</v>
      </c>
      <c r="R106" s="25" t="e">
        <f>#REF!</f>
        <v>#REF!</v>
      </c>
      <c r="S106" s="25" t="e">
        <f>#REF!</f>
        <v>#REF!</v>
      </c>
      <c r="T106" s="25" t="e">
        <f>#REF!</f>
        <v>#REF!</v>
      </c>
      <c r="U106" s="25" t="e">
        <f>#REF!</f>
        <v>#REF!</v>
      </c>
      <c r="V106" s="25" t="e">
        <f>#REF!</f>
        <v>#REF!</v>
      </c>
      <c r="W106" s="25" t="e">
        <f>#REF!</f>
        <v>#REF!</v>
      </c>
      <c r="X106" s="25" t="e">
        <f>#REF!</f>
        <v>#REF!</v>
      </c>
      <c r="Y106" s="25" t="e">
        <f>#REF!</f>
        <v>#REF!</v>
      </c>
      <c r="Z106" s="25" t="e">
        <f>#REF!</f>
        <v>#REF!</v>
      </c>
      <c r="AA106" s="25" t="e">
        <f>#REF!</f>
        <v>#REF!</v>
      </c>
      <c r="AB106" s="26" t="e">
        <f>#REF!</f>
        <v>#REF!</v>
      </c>
      <c r="AC106" s="12" t="e">
        <f>+SUM(E106:AB106)*D106</f>
        <v>#REF!</v>
      </c>
    </row>
    <row r="107" spans="1:29" ht="14.5" thickBot="1" x14ac:dyDescent="0.3">
      <c r="A107" s="194"/>
      <c r="B107" s="194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:AB107" si="69">SUMPRODUCT($D104:$D106,F104:F106)</f>
        <v>#REF!</v>
      </c>
      <c r="G107" s="29" t="e">
        <f t="shared" si="69"/>
        <v>#REF!</v>
      </c>
      <c r="H107" s="29" t="e">
        <f t="shared" si="69"/>
        <v>#REF!</v>
      </c>
      <c r="I107" s="29" t="e">
        <f t="shared" si="69"/>
        <v>#REF!</v>
      </c>
      <c r="J107" s="29" t="e">
        <f t="shared" si="69"/>
        <v>#REF!</v>
      </c>
      <c r="K107" s="29" t="e">
        <f t="shared" si="69"/>
        <v>#REF!</v>
      </c>
      <c r="L107" s="29" t="e">
        <f t="shared" si="69"/>
        <v>#REF!</v>
      </c>
      <c r="M107" s="29" t="e">
        <f t="shared" si="69"/>
        <v>#REF!</v>
      </c>
      <c r="N107" s="29" t="e">
        <f t="shared" si="69"/>
        <v>#REF!</v>
      </c>
      <c r="O107" s="29" t="e">
        <f t="shared" si="69"/>
        <v>#REF!</v>
      </c>
      <c r="P107" s="29" t="e">
        <f t="shared" si="69"/>
        <v>#REF!</v>
      </c>
      <c r="Q107" s="29" t="e">
        <f t="shared" si="69"/>
        <v>#REF!</v>
      </c>
      <c r="R107" s="29" t="e">
        <f t="shared" si="69"/>
        <v>#REF!</v>
      </c>
      <c r="S107" s="29" t="e">
        <f t="shared" si="69"/>
        <v>#REF!</v>
      </c>
      <c r="T107" s="29" t="e">
        <f t="shared" si="69"/>
        <v>#REF!</v>
      </c>
      <c r="U107" s="29" t="e">
        <f t="shared" si="69"/>
        <v>#REF!</v>
      </c>
      <c r="V107" s="29" t="e">
        <f t="shared" si="69"/>
        <v>#REF!</v>
      </c>
      <c r="W107" s="29" t="e">
        <f t="shared" si="69"/>
        <v>#REF!</v>
      </c>
      <c r="X107" s="29" t="e">
        <f t="shared" si="69"/>
        <v>#REF!</v>
      </c>
      <c r="Y107" s="29" t="e">
        <f t="shared" si="69"/>
        <v>#REF!</v>
      </c>
      <c r="Z107" s="29" t="e">
        <f t="shared" si="69"/>
        <v>#REF!</v>
      </c>
      <c r="AA107" s="29" t="e">
        <f t="shared" si="69"/>
        <v>#REF!</v>
      </c>
      <c r="AB107" s="29" t="e">
        <f t="shared" si="69"/>
        <v>#REF!</v>
      </c>
      <c r="AC107" s="30" t="e">
        <f>+SUM(E107:AB107)</f>
        <v>#REF!</v>
      </c>
    </row>
    <row r="108" spans="1:29" ht="14" x14ac:dyDescent="0.25">
      <c r="A108" s="192" t="e">
        <f t="shared" ref="A108" si="70">A55</f>
        <v>#REF!</v>
      </c>
      <c r="B108" s="192"/>
      <c r="C108" s="13" t="s">
        <v>35</v>
      </c>
      <c r="D108" s="14" t="e">
        <f>+D55</f>
        <v>#REF!</v>
      </c>
      <c r="E108" s="10" t="e">
        <f>#REF!</f>
        <v>#REF!</v>
      </c>
      <c r="F108" s="15" t="e">
        <f>#REF!</f>
        <v>#REF!</v>
      </c>
      <c r="G108" s="15" t="e">
        <f>#REF!</f>
        <v>#REF!</v>
      </c>
      <c r="H108" s="15" t="e">
        <f>#REF!</f>
        <v>#REF!</v>
      </c>
      <c r="I108" s="15" t="e">
        <f>#REF!</f>
        <v>#REF!</v>
      </c>
      <c r="J108" s="15" t="e">
        <f>#REF!</f>
        <v>#REF!</v>
      </c>
      <c r="K108" s="15" t="e">
        <f>#REF!</f>
        <v>#REF!</v>
      </c>
      <c r="L108" s="15" t="e">
        <f>#REF!</f>
        <v>#REF!</v>
      </c>
      <c r="M108" s="15" t="e">
        <f>#REF!</f>
        <v>#REF!</v>
      </c>
      <c r="N108" s="15" t="e">
        <f>#REF!</f>
        <v>#REF!</v>
      </c>
      <c r="O108" s="15" t="e">
        <f>#REF!</f>
        <v>#REF!</v>
      </c>
      <c r="P108" s="15" t="e">
        <f>#REF!</f>
        <v>#REF!</v>
      </c>
      <c r="Q108" s="15" t="e">
        <f>#REF!</f>
        <v>#REF!</v>
      </c>
      <c r="R108" s="15" t="e">
        <f>#REF!</f>
        <v>#REF!</v>
      </c>
      <c r="S108" s="15" t="e">
        <f>#REF!</f>
        <v>#REF!</v>
      </c>
      <c r="T108" s="15" t="e">
        <f>#REF!</f>
        <v>#REF!</v>
      </c>
      <c r="U108" s="15" t="e">
        <f>#REF!</f>
        <v>#REF!</v>
      </c>
      <c r="V108" s="15" t="e">
        <f>#REF!</f>
        <v>#REF!</v>
      </c>
      <c r="W108" s="15" t="e">
        <f>#REF!</f>
        <v>#REF!</v>
      </c>
      <c r="X108" s="15" t="e">
        <f>#REF!</f>
        <v>#REF!</v>
      </c>
      <c r="Y108" s="15" t="e">
        <f>#REF!</f>
        <v>#REF!</v>
      </c>
      <c r="Z108" s="15" t="e">
        <f>#REF!</f>
        <v>#REF!</v>
      </c>
      <c r="AA108" s="15" t="e">
        <f>#REF!</f>
        <v>#REF!</v>
      </c>
      <c r="AB108" s="16" t="e">
        <f>#REF!</f>
        <v>#REF!</v>
      </c>
      <c r="AC108" s="12" t="e">
        <f>+SUM(E108:AB108)*D108</f>
        <v>#REF!</v>
      </c>
    </row>
    <row r="109" spans="1:29" ht="14" x14ac:dyDescent="0.25">
      <c r="A109" s="193"/>
      <c r="B109" s="193"/>
      <c r="C109" s="17" t="s">
        <v>36</v>
      </c>
      <c r="D109" s="18" t="e">
        <f>+D56</f>
        <v>#REF!</v>
      </c>
      <c r="E109" s="19" t="e">
        <f>#REF!</f>
        <v>#REF!</v>
      </c>
      <c r="F109" s="20" t="e">
        <f>#REF!</f>
        <v>#REF!</v>
      </c>
      <c r="G109" s="20" t="e">
        <f>#REF!</f>
        <v>#REF!</v>
      </c>
      <c r="H109" s="20" t="e">
        <f>#REF!</f>
        <v>#REF!</v>
      </c>
      <c r="I109" s="20" t="e">
        <f>#REF!</f>
        <v>#REF!</v>
      </c>
      <c r="J109" s="20" t="e">
        <f>#REF!</f>
        <v>#REF!</v>
      </c>
      <c r="K109" s="20" t="e">
        <f>#REF!</f>
        <v>#REF!</v>
      </c>
      <c r="L109" s="20" t="e">
        <f>#REF!</f>
        <v>#REF!</v>
      </c>
      <c r="M109" s="20" t="e">
        <f>#REF!</f>
        <v>#REF!</v>
      </c>
      <c r="N109" s="20" t="e">
        <f>#REF!</f>
        <v>#REF!</v>
      </c>
      <c r="O109" s="20" t="e">
        <f>#REF!</f>
        <v>#REF!</v>
      </c>
      <c r="P109" s="20" t="e">
        <f>#REF!</f>
        <v>#REF!</v>
      </c>
      <c r="Q109" s="20" t="e">
        <f>#REF!</f>
        <v>#REF!</v>
      </c>
      <c r="R109" s="20" t="e">
        <f>#REF!</f>
        <v>#REF!</v>
      </c>
      <c r="S109" s="20" t="e">
        <f>#REF!</f>
        <v>#REF!</v>
      </c>
      <c r="T109" s="20" t="e">
        <f>#REF!</f>
        <v>#REF!</v>
      </c>
      <c r="U109" s="20" t="e">
        <f>#REF!</f>
        <v>#REF!</v>
      </c>
      <c r="V109" s="20" t="e">
        <f>#REF!</f>
        <v>#REF!</v>
      </c>
      <c r="W109" s="20" t="e">
        <f>#REF!</f>
        <v>#REF!</v>
      </c>
      <c r="X109" s="20" t="e">
        <f>#REF!</f>
        <v>#REF!</v>
      </c>
      <c r="Y109" s="20" t="e">
        <f>#REF!</f>
        <v>#REF!</v>
      </c>
      <c r="Z109" s="20" t="e">
        <f>#REF!</f>
        <v>#REF!</v>
      </c>
      <c r="AA109" s="20" t="e">
        <f>#REF!</f>
        <v>#REF!</v>
      </c>
      <c r="AB109" s="21" t="e">
        <f>#REF!</f>
        <v>#REF!</v>
      </c>
      <c r="AC109" s="12" t="e">
        <f>+SUM(E109:AB109)*D109</f>
        <v>#REF!</v>
      </c>
    </row>
    <row r="110" spans="1:29" ht="14" x14ac:dyDescent="0.25">
      <c r="A110" s="193"/>
      <c r="B110" s="193"/>
      <c r="C110" s="22" t="s">
        <v>37</v>
      </c>
      <c r="D110" s="23" t="e">
        <f>+D57</f>
        <v>#REF!</v>
      </c>
      <c r="E110" s="24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 t="e">
        <f>#REF!</f>
        <v>#REF!</v>
      </c>
      <c r="O110" s="25" t="e">
        <f>#REF!</f>
        <v>#REF!</v>
      </c>
      <c r="P110" s="25" t="e">
        <f>#REF!</f>
        <v>#REF!</v>
      </c>
      <c r="Q110" s="25" t="e">
        <f>#REF!</f>
        <v>#REF!</v>
      </c>
      <c r="R110" s="25" t="e">
        <f>#REF!</f>
        <v>#REF!</v>
      </c>
      <c r="S110" s="25" t="e">
        <f>#REF!</f>
        <v>#REF!</v>
      </c>
      <c r="T110" s="25" t="e">
        <f>#REF!</f>
        <v>#REF!</v>
      </c>
      <c r="U110" s="25" t="e">
        <f>#REF!</f>
        <v>#REF!</v>
      </c>
      <c r="V110" s="25" t="e">
        <f>#REF!</f>
        <v>#REF!</v>
      </c>
      <c r="W110" s="25" t="e">
        <f>#REF!</f>
        <v>#REF!</v>
      </c>
      <c r="X110" s="25" t="e">
        <f>#REF!</f>
        <v>#REF!</v>
      </c>
      <c r="Y110" s="25" t="e">
        <f>#REF!</f>
        <v>#REF!</v>
      </c>
      <c r="Z110" s="25" t="e">
        <f>#REF!</f>
        <v>#REF!</v>
      </c>
      <c r="AA110" s="25" t="e">
        <f>#REF!</f>
        <v>#REF!</v>
      </c>
      <c r="AB110" s="26" t="e">
        <f>#REF!</f>
        <v>#REF!</v>
      </c>
      <c r="AC110" s="12" t="e">
        <f>+SUM(E110:AB110)*D110</f>
        <v>#REF!</v>
      </c>
    </row>
    <row r="111" spans="1:29" ht="14.5" thickBot="1" x14ac:dyDescent="0.3">
      <c r="A111" s="194"/>
      <c r="B111" s="194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71">SUMPRODUCT($D108:$D110,F108:F110)</f>
        <v>#REF!</v>
      </c>
      <c r="G111" s="29" t="e">
        <f t="shared" si="71"/>
        <v>#REF!</v>
      </c>
      <c r="H111" s="29" t="e">
        <f t="shared" si="71"/>
        <v>#REF!</v>
      </c>
      <c r="I111" s="29" t="e">
        <f t="shared" si="71"/>
        <v>#REF!</v>
      </c>
      <c r="J111" s="29" t="e">
        <f t="shared" si="71"/>
        <v>#REF!</v>
      </c>
      <c r="K111" s="29" t="e">
        <f t="shared" si="71"/>
        <v>#REF!</v>
      </c>
      <c r="L111" s="29" t="e">
        <f t="shared" si="71"/>
        <v>#REF!</v>
      </c>
      <c r="M111" s="29" t="e">
        <f t="shared" si="71"/>
        <v>#REF!</v>
      </c>
      <c r="N111" s="29" t="e">
        <f t="shared" si="71"/>
        <v>#REF!</v>
      </c>
      <c r="O111" s="29" t="e">
        <f t="shared" si="71"/>
        <v>#REF!</v>
      </c>
      <c r="P111" s="29" t="e">
        <f t="shared" si="71"/>
        <v>#REF!</v>
      </c>
      <c r="Q111" s="29" t="e">
        <f t="shared" si="71"/>
        <v>#REF!</v>
      </c>
      <c r="R111" s="29" t="e">
        <f t="shared" si="71"/>
        <v>#REF!</v>
      </c>
      <c r="S111" s="29" t="e">
        <f t="shared" si="71"/>
        <v>#REF!</v>
      </c>
      <c r="T111" s="29" t="e">
        <f t="shared" si="71"/>
        <v>#REF!</v>
      </c>
      <c r="U111" s="29" t="e">
        <f t="shared" si="71"/>
        <v>#REF!</v>
      </c>
      <c r="V111" s="29" t="e">
        <f t="shared" si="71"/>
        <v>#REF!</v>
      </c>
      <c r="W111" s="29" t="e">
        <f t="shared" si="71"/>
        <v>#REF!</v>
      </c>
      <c r="X111" s="29" t="e">
        <f t="shared" si="71"/>
        <v>#REF!</v>
      </c>
      <c r="Y111" s="29" t="e">
        <f t="shared" si="71"/>
        <v>#REF!</v>
      </c>
      <c r="Z111" s="29" t="e">
        <f t="shared" si="71"/>
        <v>#REF!</v>
      </c>
      <c r="AA111" s="29" t="e">
        <f t="shared" si="71"/>
        <v>#REF!</v>
      </c>
      <c r="AB111" s="29" t="e">
        <f t="shared" si="71"/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D2:F2"/>
    <mergeCell ref="A100:A103"/>
    <mergeCell ref="B100:B103"/>
    <mergeCell ref="A104:A107"/>
    <mergeCell ref="B104:B107"/>
    <mergeCell ref="A76:A79"/>
    <mergeCell ref="B76:B79"/>
    <mergeCell ref="A80:A83"/>
    <mergeCell ref="B80:B83"/>
    <mergeCell ref="A84:A87"/>
    <mergeCell ref="B84:B87"/>
    <mergeCell ref="A64:A67"/>
    <mergeCell ref="B64:B67"/>
    <mergeCell ref="A68:A71"/>
    <mergeCell ref="B68:B71"/>
    <mergeCell ref="A72:A75"/>
    <mergeCell ref="A108:A111"/>
    <mergeCell ref="B108:B111"/>
    <mergeCell ref="A88:A91"/>
    <mergeCell ref="B88:B91"/>
    <mergeCell ref="A92:A95"/>
    <mergeCell ref="B92:B95"/>
    <mergeCell ref="A96:A99"/>
    <mergeCell ref="B96:B99"/>
    <mergeCell ref="B72:B75"/>
    <mergeCell ref="A47:A50"/>
    <mergeCell ref="B47:B50"/>
    <mergeCell ref="A51:A54"/>
    <mergeCell ref="B51:B54"/>
    <mergeCell ref="A55:A58"/>
    <mergeCell ref="B55:B58"/>
    <mergeCell ref="A35:A38"/>
    <mergeCell ref="B35:B38"/>
    <mergeCell ref="A39:A42"/>
    <mergeCell ref="B39:B42"/>
    <mergeCell ref="A43:A46"/>
    <mergeCell ref="B43:B46"/>
    <mergeCell ref="A23:A26"/>
    <mergeCell ref="B23:B26"/>
    <mergeCell ref="A27:A30"/>
    <mergeCell ref="B27:B30"/>
    <mergeCell ref="A31:A34"/>
    <mergeCell ref="B31:B34"/>
    <mergeCell ref="A19:A22"/>
    <mergeCell ref="B19:B2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455F6-DFEA-4A36-9EBE-B45E4DA5E8C0}">
  <sheetPr>
    <tabColor rgb="FF00B050"/>
    <pageSetUpPr fitToPage="1"/>
  </sheetPr>
  <dimension ref="A1:H47"/>
  <sheetViews>
    <sheetView showGridLines="0" topLeftCell="A14" zoomScale="70" zoomScaleNormal="70" zoomScaleSheetLayoutView="100" workbookViewId="0">
      <selection activeCell="F8" sqref="F8"/>
    </sheetView>
  </sheetViews>
  <sheetFormatPr baseColWidth="10" defaultColWidth="0" defaultRowHeight="13" x14ac:dyDescent="0.3"/>
  <cols>
    <col min="1" max="1" width="5.26953125" style="32" customWidth="1"/>
    <col min="2" max="2" width="29.81640625" style="32" customWidth="1"/>
    <col min="3" max="3" width="24.8164062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0" t="s">
        <v>102</v>
      </c>
      <c r="C2" s="180"/>
      <c r="D2" s="180"/>
      <c r="E2" s="180"/>
      <c r="F2" s="180"/>
      <c r="G2" s="180"/>
      <c r="H2" s="180"/>
    </row>
    <row r="3" spans="1:8" ht="16.5" customHeight="1" x14ac:dyDescent="0.3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3">
      <c r="B4" s="180"/>
      <c r="C4" s="180"/>
      <c r="D4" s="180"/>
      <c r="E4" s="180"/>
      <c r="F4" s="180"/>
      <c r="G4" s="180"/>
      <c r="H4" s="180"/>
    </row>
    <row r="5" spans="1:8" ht="16.5" x14ac:dyDescent="0.35">
      <c r="B5" s="45" t="s">
        <v>55</v>
      </c>
      <c r="C5" s="155"/>
      <c r="D5" s="46"/>
    </row>
    <row r="6" spans="1:8" ht="16.5" x14ac:dyDescent="0.35">
      <c r="B6" s="45" t="s">
        <v>56</v>
      </c>
      <c r="C6" s="47" t="s">
        <v>103</v>
      </c>
      <c r="D6" s="48"/>
    </row>
    <row r="7" spans="1:8" ht="16.5" x14ac:dyDescent="0.35">
      <c r="B7" s="45" t="s">
        <v>57</v>
      </c>
      <c r="C7" s="34"/>
      <c r="D7" s="49"/>
    </row>
    <row r="8" spans="1:8" ht="16.5" x14ac:dyDescent="0.35">
      <c r="B8" s="45" t="s">
        <v>59</v>
      </c>
      <c r="C8" s="34"/>
      <c r="D8" s="49"/>
    </row>
    <row r="9" spans="1:8" ht="16.5" x14ac:dyDescent="0.35">
      <c r="B9" s="45" t="s">
        <v>29</v>
      </c>
      <c r="C9" s="41" t="s">
        <v>91</v>
      </c>
      <c r="D9" s="49"/>
    </row>
    <row r="10" spans="1:8" ht="16.5" x14ac:dyDescent="0.35">
      <c r="B10" s="50" t="s">
        <v>67</v>
      </c>
      <c r="C10" s="47" t="s">
        <v>101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A13" s="67"/>
      <c r="B13" s="185" t="e">
        <f>CONCATENATE("AÑO ",#REF!)</f>
        <v>#REF!</v>
      </c>
      <c r="C13" s="187" t="s">
        <v>92</v>
      </c>
      <c r="D13" s="183" t="s">
        <v>64</v>
      </c>
      <c r="E13" s="187" t="s">
        <v>93</v>
      </c>
      <c r="F13" s="181" t="s">
        <v>95</v>
      </c>
    </row>
    <row r="14" spans="1:8" ht="52.5" customHeight="1" x14ac:dyDescent="0.3">
      <c r="A14" s="54"/>
      <c r="B14" s="186"/>
      <c r="C14" s="188"/>
      <c r="D14" s="184"/>
      <c r="E14" s="188"/>
      <c r="F14" s="182"/>
    </row>
    <row r="15" spans="1:8" ht="15" x14ac:dyDescent="0.3">
      <c r="A15" s="57"/>
      <c r="B15" s="55" t="s">
        <v>31</v>
      </c>
      <c r="C15" s="42">
        <v>0</v>
      </c>
      <c r="D15" s="56">
        <v>1</v>
      </c>
      <c r="E15" s="168">
        <f>+C15</f>
        <v>0</v>
      </c>
      <c r="F15" s="40"/>
    </row>
    <row r="16" spans="1:8" ht="15" x14ac:dyDescent="0.3">
      <c r="A16" s="57"/>
      <c r="B16" s="55" t="s">
        <v>39</v>
      </c>
      <c r="C16" s="42">
        <v>0</v>
      </c>
      <c r="D16" s="56">
        <v>1</v>
      </c>
      <c r="E16" s="168">
        <f t="shared" ref="E16:E27" si="0">+C16</f>
        <v>0</v>
      </c>
      <c r="F16" s="40"/>
    </row>
    <row r="17" spans="1:8" ht="15" x14ac:dyDescent="0.3">
      <c r="A17" s="57"/>
      <c r="B17" s="55" t="s">
        <v>40</v>
      </c>
      <c r="C17" s="42">
        <v>0</v>
      </c>
      <c r="D17" s="56">
        <v>1</v>
      </c>
      <c r="E17" s="168">
        <f t="shared" si="0"/>
        <v>0</v>
      </c>
      <c r="F17" s="40"/>
    </row>
    <row r="18" spans="1:8" ht="15" x14ac:dyDescent="0.3">
      <c r="A18" s="57"/>
      <c r="B18" s="55" t="s">
        <v>41</v>
      </c>
      <c r="C18" s="42">
        <v>0</v>
      </c>
      <c r="D18" s="56">
        <v>1</v>
      </c>
      <c r="E18" s="168">
        <f t="shared" si="0"/>
        <v>0</v>
      </c>
      <c r="F18" s="40"/>
    </row>
    <row r="19" spans="1:8" ht="15" x14ac:dyDescent="0.3">
      <c r="A19" s="57"/>
      <c r="B19" s="55" t="s">
        <v>42</v>
      </c>
      <c r="C19" s="42">
        <v>0</v>
      </c>
      <c r="D19" s="56">
        <v>1</v>
      </c>
      <c r="E19" s="168">
        <f t="shared" si="0"/>
        <v>0</v>
      </c>
      <c r="F19" s="40"/>
    </row>
    <row r="20" spans="1:8" ht="15" x14ac:dyDescent="0.3">
      <c r="A20" s="57"/>
      <c r="B20" s="55" t="s">
        <v>43</v>
      </c>
      <c r="C20" s="42">
        <v>0</v>
      </c>
      <c r="D20" s="56">
        <v>1</v>
      </c>
      <c r="E20" s="168">
        <f t="shared" si="0"/>
        <v>0</v>
      </c>
      <c r="F20" s="40"/>
    </row>
    <row r="21" spans="1:8" ht="15" x14ac:dyDescent="0.3">
      <c r="A21" s="57"/>
      <c r="B21" s="55" t="s">
        <v>45</v>
      </c>
      <c r="C21" s="42">
        <v>0</v>
      </c>
      <c r="D21" s="56">
        <v>1</v>
      </c>
      <c r="E21" s="168">
        <f t="shared" si="0"/>
        <v>0</v>
      </c>
      <c r="F21" s="40"/>
    </row>
    <row r="22" spans="1:8" ht="15" x14ac:dyDescent="0.3">
      <c r="A22" s="57"/>
      <c r="B22" s="55" t="s">
        <v>46</v>
      </c>
      <c r="C22" s="42">
        <v>0</v>
      </c>
      <c r="D22" s="56">
        <v>1</v>
      </c>
      <c r="E22" s="168">
        <f t="shared" si="0"/>
        <v>0</v>
      </c>
      <c r="F22" s="40"/>
    </row>
    <row r="23" spans="1:8" ht="15" x14ac:dyDescent="0.3">
      <c r="A23" s="57"/>
      <c r="B23" s="55" t="s">
        <v>47</v>
      </c>
      <c r="C23" s="42">
        <v>90877367.720107675</v>
      </c>
      <c r="D23" s="56">
        <v>1</v>
      </c>
      <c r="E23" s="168">
        <f t="shared" si="0"/>
        <v>90877367.720107675</v>
      </c>
      <c r="F23" s="40"/>
    </row>
    <row r="24" spans="1:8" ht="15" x14ac:dyDescent="0.3">
      <c r="A24" s="57"/>
      <c r="B24" s="55" t="s">
        <v>48</v>
      </c>
      <c r="C24" s="42">
        <v>94573898.211837918</v>
      </c>
      <c r="D24" s="56">
        <v>1</v>
      </c>
      <c r="E24" s="168">
        <f t="shared" si="0"/>
        <v>94573898.211837918</v>
      </c>
      <c r="F24" s="40"/>
    </row>
    <row r="25" spans="1:8" ht="15" x14ac:dyDescent="0.3">
      <c r="A25" s="57"/>
      <c r="B25" s="55" t="s">
        <v>49</v>
      </c>
      <c r="C25" s="42">
        <v>98268092.369285017</v>
      </c>
      <c r="D25" s="56">
        <v>1</v>
      </c>
      <c r="E25" s="168">
        <f t="shared" si="0"/>
        <v>98268092.369285017</v>
      </c>
      <c r="F25" s="40"/>
    </row>
    <row r="26" spans="1:8" ht="15" x14ac:dyDescent="0.3">
      <c r="A26" s="57"/>
      <c r="B26" s="55" t="s">
        <v>50</v>
      </c>
      <c r="C26" s="42">
        <v>111363678.51476444</v>
      </c>
      <c r="D26" s="56">
        <v>1</v>
      </c>
      <c r="E26" s="168">
        <f t="shared" si="0"/>
        <v>111363678.51476444</v>
      </c>
      <c r="F26" s="40"/>
    </row>
    <row r="27" spans="1:8" ht="14" x14ac:dyDescent="0.3">
      <c r="B27" s="58" t="s">
        <v>34</v>
      </c>
      <c r="C27" s="59">
        <f>SUM(C15:C26)</f>
        <v>395083036.81599504</v>
      </c>
      <c r="D27" s="60"/>
      <c r="E27" s="168">
        <f t="shared" si="0"/>
        <v>395083036.81599504</v>
      </c>
      <c r="F27" s="62"/>
    </row>
    <row r="28" spans="1:8" ht="14" x14ac:dyDescent="0.3">
      <c r="B28" s="68"/>
      <c r="C28" s="69"/>
      <c r="D28" s="70"/>
      <c r="E28" s="171"/>
      <c r="F28" s="71"/>
      <c r="G28" s="72"/>
    </row>
    <row r="29" spans="1:8" x14ac:dyDescent="0.3">
      <c r="B29" s="73" t="s">
        <v>0</v>
      </c>
      <c r="C29" s="74"/>
      <c r="D29" s="75"/>
      <c r="E29" s="74"/>
      <c r="F29" s="74"/>
      <c r="G29" s="74"/>
      <c r="H29" s="74"/>
    </row>
    <row r="30" spans="1:8" x14ac:dyDescent="0.3">
      <c r="B30" s="74" t="s">
        <v>62</v>
      </c>
      <c r="C30" s="74"/>
      <c r="D30" s="75"/>
      <c r="E30" s="74"/>
      <c r="F30" s="74"/>
      <c r="G30" s="74"/>
      <c r="H30" s="74"/>
    </row>
    <row r="31" spans="1:8" ht="12.75" customHeight="1" x14ac:dyDescent="0.3">
      <c r="B31" s="74" t="s">
        <v>72</v>
      </c>
      <c r="C31" s="74"/>
      <c r="D31" s="75"/>
      <c r="E31" s="74"/>
      <c r="F31" s="74"/>
      <c r="G31" s="74"/>
      <c r="H31" s="74"/>
    </row>
    <row r="32" spans="1:8" x14ac:dyDescent="0.3">
      <c r="B32" s="74" t="s">
        <v>66</v>
      </c>
      <c r="C32" s="74"/>
      <c r="D32" s="75"/>
      <c r="E32" s="74"/>
      <c r="F32" s="74"/>
      <c r="G32" s="74"/>
      <c r="H32" s="74"/>
    </row>
    <row r="33" spans="2:6" x14ac:dyDescent="0.3">
      <c r="B33" s="32" t="s">
        <v>96</v>
      </c>
    </row>
    <row r="34" spans="2:6" s="33" customFormat="1" x14ac:dyDescent="0.3">
      <c r="B34" s="32" t="s">
        <v>74</v>
      </c>
      <c r="D34" s="35"/>
    </row>
    <row r="35" spans="2:6" s="33" customFormat="1" ht="12.75" customHeight="1" x14ac:dyDescent="0.3">
      <c r="B35" s="189" t="s">
        <v>99</v>
      </c>
      <c r="C35" s="189"/>
      <c r="D35" s="189"/>
      <c r="E35" s="189"/>
      <c r="F35" s="189"/>
    </row>
    <row r="36" spans="2:6" s="33" customFormat="1" x14ac:dyDescent="0.3">
      <c r="B36" s="189"/>
      <c r="C36" s="189"/>
      <c r="D36" s="189"/>
      <c r="E36" s="189"/>
      <c r="F36" s="189"/>
    </row>
    <row r="37" spans="2:6" s="33" customFormat="1" x14ac:dyDescent="0.3">
      <c r="B37" s="189"/>
      <c r="C37" s="189"/>
      <c r="D37" s="189"/>
      <c r="E37" s="189"/>
      <c r="F37" s="189"/>
    </row>
    <row r="38" spans="2:6" s="33" customFormat="1" x14ac:dyDescent="0.3">
      <c r="B38" s="33" t="s">
        <v>80</v>
      </c>
      <c r="D38" s="35"/>
    </row>
    <row r="39" spans="2:6" s="33" customFormat="1" ht="13.5" customHeight="1" x14ac:dyDescent="0.3">
      <c r="B39" s="33" t="s">
        <v>100</v>
      </c>
      <c r="D39" s="35"/>
    </row>
    <row r="40" spans="2:6" s="33" customFormat="1" ht="13.5" customHeight="1" x14ac:dyDescent="0.3">
      <c r="B40" s="32" t="s">
        <v>76</v>
      </c>
      <c r="D40" s="35"/>
    </row>
    <row r="41" spans="2:6" s="33" customFormat="1" ht="3.75" customHeight="1" x14ac:dyDescent="0.3">
      <c r="D41" s="35"/>
    </row>
    <row r="42" spans="2:6" s="33" customFormat="1" ht="3.75" customHeight="1" x14ac:dyDescent="0.3">
      <c r="D42" s="35"/>
    </row>
    <row r="43" spans="2:6" s="33" customFormat="1" ht="3.75" customHeight="1" x14ac:dyDescent="0.3">
      <c r="D43" s="35"/>
    </row>
    <row r="44" spans="2:6" ht="11.25" customHeight="1" x14ac:dyDescent="0.3"/>
    <row r="45" spans="2:6" ht="11.25" customHeight="1" x14ac:dyDescent="0.3"/>
    <row r="46" spans="2:6" ht="7.5" customHeight="1" x14ac:dyDescent="0.3"/>
    <row r="47" spans="2:6" ht="17.25" customHeight="1" x14ac:dyDescent="0.4">
      <c r="B47" s="76" t="s">
        <v>68</v>
      </c>
      <c r="C47" s="77"/>
      <c r="F47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1CAC6-B196-4C9B-AC8D-E043EFB1C7E2}">
  <sheetPr>
    <tabColor rgb="FF00B050"/>
    <pageSetUpPr fitToPage="1"/>
  </sheetPr>
  <dimension ref="A1:H42"/>
  <sheetViews>
    <sheetView showGridLines="0" topLeftCell="A9" zoomScale="70" zoomScaleNormal="70" zoomScaleSheetLayoutView="100" workbookViewId="0">
      <selection activeCell="C20" sqref="C20"/>
    </sheetView>
  </sheetViews>
  <sheetFormatPr baseColWidth="10" defaultColWidth="0" defaultRowHeight="13" x14ac:dyDescent="0.3"/>
  <cols>
    <col min="1" max="1" width="5.26953125" style="32" customWidth="1"/>
    <col min="2" max="2" width="28.54296875" style="32" customWidth="1"/>
    <col min="3" max="3" width="24.8164062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0" t="s">
        <v>114</v>
      </c>
      <c r="C2" s="180"/>
      <c r="D2" s="180"/>
      <c r="E2" s="180"/>
      <c r="F2" s="180"/>
      <c r="G2" s="180"/>
      <c r="H2" s="180"/>
    </row>
    <row r="3" spans="1:8" ht="16.5" customHeight="1" x14ac:dyDescent="0.3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3">
      <c r="B4" s="180"/>
      <c r="C4" s="180"/>
      <c r="D4" s="180"/>
      <c r="E4" s="180"/>
      <c r="F4" s="180"/>
      <c r="G4" s="180"/>
      <c r="H4" s="180"/>
    </row>
    <row r="5" spans="1:8" ht="16.5" x14ac:dyDescent="0.35">
      <c r="B5" s="45" t="s">
        <v>55</v>
      </c>
      <c r="C5" s="155"/>
      <c r="D5" s="47"/>
      <c r="E5" s="47"/>
      <c r="F5" s="47"/>
    </row>
    <row r="6" spans="1:8" ht="16.5" x14ac:dyDescent="0.35">
      <c r="B6" s="45" t="s">
        <v>56</v>
      </c>
      <c r="C6" s="47" t="s">
        <v>116</v>
      </c>
      <c r="D6" s="48"/>
    </row>
    <row r="7" spans="1:8" ht="16.5" x14ac:dyDescent="0.35">
      <c r="B7" s="45" t="s">
        <v>57</v>
      </c>
      <c r="C7" s="34"/>
      <c r="D7" s="47"/>
      <c r="E7" s="47"/>
      <c r="F7" s="47"/>
    </row>
    <row r="8" spans="1:8" ht="16.5" x14ac:dyDescent="0.35">
      <c r="B8" s="45" t="s">
        <v>59</v>
      </c>
      <c r="C8" s="165"/>
      <c r="D8" s="47"/>
      <c r="E8" s="47"/>
      <c r="F8" s="47"/>
    </row>
    <row r="9" spans="1:8" ht="16.5" x14ac:dyDescent="0.35">
      <c r="B9" s="45" t="s">
        <v>29</v>
      </c>
      <c r="C9" s="41" t="s">
        <v>91</v>
      </c>
      <c r="D9" s="49"/>
    </row>
    <row r="10" spans="1:8" ht="16.5" x14ac:dyDescent="0.35">
      <c r="B10" s="50" t="s">
        <v>67</v>
      </c>
      <c r="C10" s="47" t="s">
        <v>115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B13" s="185" t="s">
        <v>117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1" customHeight="1" x14ac:dyDescent="0.3">
      <c r="A14" s="54"/>
      <c r="B14" s="186"/>
      <c r="C14" s="188"/>
      <c r="D14" s="184"/>
      <c r="E14" s="188"/>
      <c r="F14" s="182"/>
    </row>
    <row r="15" spans="1:8" ht="15" x14ac:dyDescent="0.3">
      <c r="A15" s="54"/>
      <c r="B15" s="55" t="s">
        <v>31</v>
      </c>
      <c r="C15" s="42">
        <f>'[4]Curva faltante real 2039'!$AH51*1000</f>
        <v>38622084.080379546</v>
      </c>
      <c r="D15" s="56">
        <v>1</v>
      </c>
      <c r="E15" s="168">
        <f>+C15</f>
        <v>38622084.080379546</v>
      </c>
      <c r="F15" s="40"/>
    </row>
    <row r="16" spans="1:8" ht="15" x14ac:dyDescent="0.3">
      <c r="A16" s="54"/>
      <c r="B16" s="55" t="s">
        <v>39</v>
      </c>
      <c r="C16" s="42">
        <f>'[4]Curva faltante real 2039'!$AH52*1000</f>
        <v>38583493.186205223</v>
      </c>
      <c r="D16" s="56">
        <v>1</v>
      </c>
      <c r="E16" s="168">
        <f t="shared" ref="E16:E26" si="0">+C16</f>
        <v>38583493.186205223</v>
      </c>
      <c r="F16" s="40"/>
    </row>
    <row r="17" spans="1:7" ht="15" x14ac:dyDescent="0.3">
      <c r="A17" s="54"/>
      <c r="B17" s="55" t="s">
        <v>40</v>
      </c>
      <c r="C17" s="42">
        <f>'[4]Curva faltante real 2039'!$AH53*1000</f>
        <v>40446083.0503169</v>
      </c>
      <c r="D17" s="56">
        <v>1</v>
      </c>
      <c r="E17" s="168">
        <f t="shared" si="0"/>
        <v>40446083.0503169</v>
      </c>
      <c r="F17" s="40"/>
    </row>
    <row r="18" spans="1:7" ht="15" x14ac:dyDescent="0.3">
      <c r="A18" s="54"/>
      <c r="B18" s="55" t="s">
        <v>41</v>
      </c>
      <c r="C18" s="42">
        <f>'[4]Curva faltante real 2039'!$AH54*1000</f>
        <v>38524274.079310492</v>
      </c>
      <c r="D18" s="56">
        <v>1</v>
      </c>
      <c r="E18" s="168">
        <f t="shared" si="0"/>
        <v>38524274.079310492</v>
      </c>
      <c r="F18" s="40"/>
    </row>
    <row r="19" spans="1:7" ht="15" x14ac:dyDescent="0.3">
      <c r="A19" s="54"/>
      <c r="B19" s="55" t="s">
        <v>42</v>
      </c>
      <c r="C19" s="42">
        <f>'[4]Curva faltante real 2039'!$AH55*1000</f>
        <v>39471200.514627889</v>
      </c>
      <c r="D19" s="56">
        <v>1</v>
      </c>
      <c r="E19" s="168">
        <f t="shared" si="0"/>
        <v>39471200.514627889</v>
      </c>
      <c r="F19" s="40"/>
    </row>
    <row r="20" spans="1:7" ht="15" x14ac:dyDescent="0.3">
      <c r="A20" s="57"/>
      <c r="B20" s="55" t="s">
        <v>43</v>
      </c>
      <c r="C20" s="42">
        <f>'[4]Curva faltante real 2039'!$AH56*1000</f>
        <v>37913387.557465531</v>
      </c>
      <c r="D20" s="56">
        <v>1</v>
      </c>
      <c r="E20" s="168">
        <f t="shared" si="0"/>
        <v>37913387.557465531</v>
      </c>
      <c r="F20" s="40"/>
    </row>
    <row r="21" spans="1:7" ht="15" x14ac:dyDescent="0.3">
      <c r="A21" s="57"/>
      <c r="B21" s="55" t="s">
        <v>45</v>
      </c>
      <c r="C21" s="42">
        <f>'[4]Curva faltante real 2039'!$AH57*1000</f>
        <v>39099834.974457107</v>
      </c>
      <c r="D21" s="56">
        <v>1</v>
      </c>
      <c r="E21" s="168">
        <f t="shared" si="0"/>
        <v>39099834.974457107</v>
      </c>
      <c r="F21" s="40"/>
    </row>
    <row r="22" spans="1:7" ht="15" x14ac:dyDescent="0.3">
      <c r="A22" s="57"/>
      <c r="B22" s="55" t="s">
        <v>46</v>
      </c>
      <c r="C22" s="42">
        <f>'[4]Curva faltante real 2039'!$AH58*1000</f>
        <v>39664686.461911052</v>
      </c>
      <c r="D22" s="56">
        <v>1</v>
      </c>
      <c r="E22" s="168">
        <f t="shared" si="0"/>
        <v>39664686.461911052</v>
      </c>
      <c r="F22" s="40"/>
    </row>
    <row r="23" spans="1:7" ht="15" x14ac:dyDescent="0.3">
      <c r="A23" s="57"/>
      <c r="B23" s="55" t="s">
        <v>47</v>
      </c>
      <c r="C23" s="42">
        <f>'[4]Curva faltante real 2039'!$AH59*1000</f>
        <v>39440729.90083269</v>
      </c>
      <c r="D23" s="56">
        <v>1</v>
      </c>
      <c r="E23" s="168">
        <f t="shared" si="0"/>
        <v>39440729.90083269</v>
      </c>
      <c r="F23" s="40"/>
    </row>
    <row r="24" spans="1:7" ht="15" x14ac:dyDescent="0.3">
      <c r="A24" s="57"/>
      <c r="B24" s="55" t="s">
        <v>48</v>
      </c>
      <c r="C24" s="42">
        <f>'[4]Curva faltante real 2039'!$AH60*1000</f>
        <v>40636881.039245762</v>
      </c>
      <c r="D24" s="56">
        <v>1</v>
      </c>
      <c r="E24" s="168">
        <f t="shared" si="0"/>
        <v>40636881.039245762</v>
      </c>
      <c r="F24" s="40"/>
    </row>
    <row r="25" spans="1:7" ht="15" x14ac:dyDescent="0.3">
      <c r="A25" s="57"/>
      <c r="B25" s="55" t="s">
        <v>49</v>
      </c>
      <c r="C25" s="42">
        <f>'[4]Curva faltante real 2039'!$AH61*1000</f>
        <v>39482344.125222221</v>
      </c>
      <c r="D25" s="56">
        <v>1</v>
      </c>
      <c r="E25" s="168">
        <f t="shared" si="0"/>
        <v>39482344.125222221</v>
      </c>
      <c r="F25" s="40"/>
    </row>
    <row r="26" spans="1:7" ht="15" x14ac:dyDescent="0.3">
      <c r="A26" s="57"/>
      <c r="B26" s="55" t="s">
        <v>50</v>
      </c>
      <c r="C26" s="42">
        <f>'[4]Curva faltante real 2039'!$AH62*1000</f>
        <v>39626056.645149112</v>
      </c>
      <c r="D26" s="56">
        <v>1</v>
      </c>
      <c r="E26" s="168">
        <f t="shared" si="0"/>
        <v>39626056.645149112</v>
      </c>
      <c r="F26" s="40"/>
    </row>
    <row r="27" spans="1:7" ht="14" x14ac:dyDescent="0.3">
      <c r="B27" s="58" t="s">
        <v>34</v>
      </c>
      <c r="C27" s="59">
        <f>SUM(C15:C26)</f>
        <v>471511055.61512351</v>
      </c>
      <c r="D27" s="60"/>
      <c r="E27" s="170">
        <f>SUM(E15:E26)</f>
        <v>471511055.61512351</v>
      </c>
      <c r="F27" s="62"/>
    </row>
    <row r="28" spans="1:7" ht="14" x14ac:dyDescent="0.3">
      <c r="B28" s="68"/>
      <c r="C28" s="69"/>
      <c r="D28" s="70"/>
      <c r="E28" s="71"/>
      <c r="F28" s="71"/>
      <c r="G28" s="72"/>
    </row>
    <row r="29" spans="1:7" x14ac:dyDescent="0.3">
      <c r="B29" s="73" t="s">
        <v>0</v>
      </c>
      <c r="C29" s="74"/>
      <c r="D29" s="75"/>
      <c r="E29" s="74"/>
      <c r="F29" s="74"/>
    </row>
    <row r="30" spans="1:7" x14ac:dyDescent="0.3">
      <c r="B30" s="74" t="s">
        <v>62</v>
      </c>
      <c r="C30" s="74"/>
      <c r="D30" s="75"/>
      <c r="E30" s="74"/>
      <c r="F30" s="74"/>
    </row>
    <row r="31" spans="1:7" x14ac:dyDescent="0.3">
      <c r="B31" s="74" t="s">
        <v>72</v>
      </c>
      <c r="C31" s="74"/>
      <c r="D31" s="75"/>
      <c r="E31" s="74"/>
      <c r="F31" s="74"/>
    </row>
    <row r="32" spans="1:7" x14ac:dyDescent="0.3">
      <c r="B32" s="74" t="s">
        <v>66</v>
      </c>
      <c r="C32" s="74"/>
      <c r="D32" s="75"/>
      <c r="E32" s="74"/>
      <c r="F32" s="74"/>
    </row>
    <row r="33" spans="2:6" x14ac:dyDescent="0.3">
      <c r="B33" s="32" t="s">
        <v>96</v>
      </c>
    </row>
    <row r="34" spans="2:6" x14ac:dyDescent="0.3">
      <c r="B34" s="32" t="s">
        <v>74</v>
      </c>
      <c r="C34" s="33"/>
      <c r="D34" s="35"/>
      <c r="E34" s="33"/>
      <c r="F34" s="33"/>
    </row>
    <row r="35" spans="2:6" ht="8.25" customHeight="1" x14ac:dyDescent="0.3">
      <c r="B35" s="190" t="s">
        <v>105</v>
      </c>
      <c r="C35" s="190"/>
      <c r="D35" s="190"/>
      <c r="E35" s="190"/>
      <c r="F35" s="190"/>
    </row>
    <row r="36" spans="2:6" ht="8.25" customHeight="1" x14ac:dyDescent="0.3">
      <c r="B36" s="190"/>
      <c r="C36" s="190"/>
      <c r="D36" s="190"/>
      <c r="E36" s="190"/>
      <c r="F36" s="190"/>
    </row>
    <row r="37" spans="2:6" ht="8.25" customHeight="1" x14ac:dyDescent="0.3">
      <c r="B37" s="190"/>
      <c r="C37" s="190"/>
      <c r="D37" s="190"/>
      <c r="E37" s="190"/>
      <c r="F37" s="190"/>
    </row>
    <row r="38" spans="2:6" x14ac:dyDescent="0.3">
      <c r="B38" s="33" t="s">
        <v>112</v>
      </c>
      <c r="C38" s="33"/>
      <c r="D38" s="35"/>
      <c r="E38" s="33"/>
      <c r="F38" s="33"/>
    </row>
    <row r="39" spans="2:6" x14ac:dyDescent="0.3">
      <c r="B39" s="32" t="s">
        <v>113</v>
      </c>
      <c r="C39" s="33"/>
      <c r="D39" s="35"/>
      <c r="E39" s="33"/>
      <c r="F39" s="33"/>
    </row>
    <row r="42" spans="2:6" ht="19" x14ac:dyDescent="0.4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26FE-8EB6-4048-AA2C-E5731D6D5B24}">
  <sheetPr>
    <tabColor theme="3" tint="0.39997558519241921"/>
    <pageSetUpPr fitToPage="1"/>
  </sheetPr>
  <dimension ref="A1:AG111"/>
  <sheetViews>
    <sheetView showGridLines="0" zoomScale="90" workbookViewId="0">
      <pane xSplit="4" ySplit="10" topLeftCell="E33" activePane="bottomRight" state="frozen"/>
      <selection activeCell="B2" sqref="B2:H4"/>
      <selection pane="topRight" activeCell="B2" sqref="B2:H4"/>
      <selection pane="bottomLeft" activeCell="B2" sqref="B2:H4"/>
      <selection pane="bottomRight" activeCell="G14" sqref="G14"/>
    </sheetView>
  </sheetViews>
  <sheetFormatPr baseColWidth="10" defaultColWidth="0" defaultRowHeight="12.5" x14ac:dyDescent="0.25"/>
  <cols>
    <col min="1" max="1" width="8.26953125" style="1" customWidth="1"/>
    <col min="2" max="2" width="15.54296875" style="1" customWidth="1"/>
    <col min="3" max="3" width="9.26953125" style="1" customWidth="1"/>
    <col min="4" max="4" width="7.81640625" style="1" customWidth="1"/>
    <col min="5" max="14" width="14.453125" style="1" bestFit="1" customWidth="1"/>
    <col min="15" max="17" width="15.54296875" style="1" bestFit="1" customWidth="1"/>
    <col min="18" max="23" width="14.453125" style="1" bestFit="1" customWidth="1"/>
    <col min="24" max="24" width="15.54296875" style="1" bestFit="1" customWidth="1"/>
    <col min="25" max="25" width="14.453125" style="1" bestFit="1" customWidth="1"/>
    <col min="26" max="26" width="15.81640625" style="1" customWidth="1"/>
    <col min="27" max="28" width="14.453125" style="1" bestFit="1" customWidth="1"/>
    <col min="29" max="29" width="17.7265625" style="1" customWidth="1"/>
    <col min="30" max="30" width="19.8164062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6.5" x14ac:dyDescent="0.25">
      <c r="A1" s="79" t="s">
        <v>79</v>
      </c>
    </row>
    <row r="2" spans="1:33" ht="16.5" x14ac:dyDescent="0.25">
      <c r="A2" s="79" t="s">
        <v>55</v>
      </c>
      <c r="C2" s="80"/>
      <c r="D2" s="207"/>
      <c r="E2" s="207"/>
      <c r="F2" s="207"/>
      <c r="G2" s="207"/>
    </row>
    <row r="3" spans="1:33" ht="16.5" x14ac:dyDescent="0.25">
      <c r="A3" s="79" t="s">
        <v>56</v>
      </c>
      <c r="C3" s="80"/>
      <c r="D3" s="82" t="str">
        <f>+'Formato Resumen 25'!C6</f>
        <v>GG-25-005 (CP-ENDC2025-005)</v>
      </c>
      <c r="E3" s="81"/>
      <c r="F3" s="81"/>
    </row>
    <row r="4" spans="1:33" ht="16.5" x14ac:dyDescent="0.25">
      <c r="A4" s="79" t="s">
        <v>57</v>
      </c>
      <c r="C4" s="80"/>
      <c r="D4" s="2"/>
      <c r="E4" s="81"/>
      <c r="F4" s="81"/>
      <c r="H4" s="83"/>
    </row>
    <row r="5" spans="1:33" ht="16.5" x14ac:dyDescent="0.25">
      <c r="A5" s="79" t="s">
        <v>59</v>
      </c>
      <c r="C5" s="80"/>
      <c r="D5" s="2"/>
      <c r="E5" s="81"/>
      <c r="F5" s="81"/>
    </row>
    <row r="6" spans="1:33" ht="16.5" x14ac:dyDescent="0.25">
      <c r="A6" s="79" t="s">
        <v>28</v>
      </c>
      <c r="C6" s="80"/>
      <c r="D6" s="154" t="e">
        <f>#REF!</f>
        <v>#REF!</v>
      </c>
      <c r="E6" s="84"/>
      <c r="F6" s="84"/>
    </row>
    <row r="7" spans="1:33" ht="16.5" x14ac:dyDescent="0.25">
      <c r="A7" s="79" t="s">
        <v>29</v>
      </c>
      <c r="C7" s="80"/>
      <c r="D7" s="161" t="s">
        <v>94</v>
      </c>
      <c r="E7" s="81"/>
      <c r="F7" s="81"/>
    </row>
    <row r="8" spans="1:33" ht="13.5" customHeight="1" x14ac:dyDescent="0.4">
      <c r="A8" s="87" t="s">
        <v>60</v>
      </c>
      <c r="D8" s="85" t="s">
        <v>38</v>
      </c>
    </row>
    <row r="9" spans="1:33" ht="16" thickBot="1" x14ac:dyDescent="0.3">
      <c r="C9" s="195"/>
      <c r="D9" s="195"/>
    </row>
    <row r="10" spans="1:33" s="93" customFormat="1" ht="26.5" thickBot="1" x14ac:dyDescent="0.3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4" x14ac:dyDescent="0.25">
      <c r="A11" s="201" t="e">
        <f>+DATE(#REF!,1,1)</f>
        <v>#REF!</v>
      </c>
      <c r="B11" s="199">
        <f>+'Formato Resumen 25'!$E15</f>
        <v>0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4" x14ac:dyDescent="0.25">
      <c r="A12" s="201"/>
      <c r="B12" s="199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4" x14ac:dyDescent="0.25">
      <c r="A13" s="201"/>
      <c r="B13" s="199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4.5" thickBot="1" x14ac:dyDescent="0.3">
      <c r="A14" s="202"/>
      <c r="B14" s="208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4" x14ac:dyDescent="0.25">
      <c r="A15" s="201" t="e">
        <f>+DATE(#REF!,1+1,1)</f>
        <v>#REF!</v>
      </c>
      <c r="B15" s="199">
        <f>+'Formato Resumen 25'!$E16</f>
        <v>0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4" x14ac:dyDescent="0.25">
      <c r="A16" s="201"/>
      <c r="B16" s="199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4" x14ac:dyDescent="0.25">
      <c r="A17" s="201"/>
      <c r="B17" s="199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4.5" thickBot="1" x14ac:dyDescent="0.3">
      <c r="A18" s="202"/>
      <c r="B18" s="200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4" x14ac:dyDescent="0.25">
      <c r="A19" s="204" t="e">
        <f>+DATE(#REF!,3,1)</f>
        <v>#REF!</v>
      </c>
      <c r="B19" s="199">
        <f>+'Formato Resumen 25'!$E17</f>
        <v>0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4" x14ac:dyDescent="0.25">
      <c r="A20" s="201"/>
      <c r="B20" s="199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4" x14ac:dyDescent="0.25">
      <c r="A21" s="201"/>
      <c r="B21" s="199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4.5" thickBot="1" x14ac:dyDescent="0.3">
      <c r="A22" s="202"/>
      <c r="B22" s="200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4" x14ac:dyDescent="0.25">
      <c r="A23" s="201" t="e">
        <f>+DATE(#REF!,4,1)</f>
        <v>#REF!</v>
      </c>
      <c r="B23" s="199">
        <f>+'Formato Resumen 25'!$E18</f>
        <v>0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4" x14ac:dyDescent="0.25">
      <c r="A24" s="201"/>
      <c r="B24" s="199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4" x14ac:dyDescent="0.25">
      <c r="A25" s="201"/>
      <c r="B25" s="199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4.5" thickBot="1" x14ac:dyDescent="0.3">
      <c r="A26" s="202"/>
      <c r="B26" s="200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4" x14ac:dyDescent="0.25">
      <c r="A27" s="201" t="e">
        <f>+DATE(#REF!,5,1)</f>
        <v>#REF!</v>
      </c>
      <c r="B27" s="199">
        <f>+'Formato Resumen 25'!$E19</f>
        <v>0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4" x14ac:dyDescent="0.25">
      <c r="A28" s="201"/>
      <c r="B28" s="199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4" x14ac:dyDescent="0.25">
      <c r="A29" s="201"/>
      <c r="B29" s="199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4.5" thickBot="1" x14ac:dyDescent="0.3">
      <c r="A30" s="202"/>
      <c r="B30" s="200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4" x14ac:dyDescent="0.25">
      <c r="A31" s="201" t="e">
        <f>+DATE(#REF!,6,1)</f>
        <v>#REF!</v>
      </c>
      <c r="B31" s="199">
        <f>+'Formato Resumen 25'!$E20</f>
        <v>0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4" x14ac:dyDescent="0.25">
      <c r="A32" s="201"/>
      <c r="B32" s="199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4" x14ac:dyDescent="0.25">
      <c r="A33" s="201"/>
      <c r="B33" s="199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4.5" thickBot="1" x14ac:dyDescent="0.3">
      <c r="A34" s="202"/>
      <c r="B34" s="200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4" x14ac:dyDescent="0.25">
      <c r="A35" s="201" t="e">
        <f>+DATE(#REF!,7,1)</f>
        <v>#REF!</v>
      </c>
      <c r="B35" s="199">
        <f>+'Formato Resumen 25'!$E21</f>
        <v>0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4" x14ac:dyDescent="0.25">
      <c r="A36" s="201"/>
      <c r="B36" s="199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4" x14ac:dyDescent="0.25">
      <c r="A37" s="201"/>
      <c r="B37" s="199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4.5" thickBot="1" x14ac:dyDescent="0.3">
      <c r="A38" s="202"/>
      <c r="B38" s="200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4" x14ac:dyDescent="0.25">
      <c r="A39" s="201" t="e">
        <f>+DATE(#REF!,8,1)</f>
        <v>#REF!</v>
      </c>
      <c r="B39" s="199">
        <f>+'Formato Resumen 25'!$E22</f>
        <v>61474192.910910003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4" x14ac:dyDescent="0.25">
      <c r="A40" s="201"/>
      <c r="B40" s="199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4" x14ac:dyDescent="0.25">
      <c r="A41" s="201"/>
      <c r="B41" s="199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4.5" thickBot="1" x14ac:dyDescent="0.3">
      <c r="A42" s="202"/>
      <c r="B42" s="200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4" x14ac:dyDescent="0.25">
      <c r="A43" s="201" t="e">
        <f>+DATE(#REF!,9,1)</f>
        <v>#REF!</v>
      </c>
      <c r="B43" s="199">
        <f>+'Formato Resumen 25'!$E23</f>
        <v>53281212.341777846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4" x14ac:dyDescent="0.25">
      <c r="A44" s="201"/>
      <c r="B44" s="199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4" x14ac:dyDescent="0.25">
      <c r="A45" s="201"/>
      <c r="B45" s="199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4.5" thickBot="1" x14ac:dyDescent="0.3">
      <c r="A46" s="202"/>
      <c r="B46" s="200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4" x14ac:dyDescent="0.25">
      <c r="A47" s="201" t="e">
        <f>+DATE(#REF!,10,1)</f>
        <v>#REF!</v>
      </c>
      <c r="B47" s="199">
        <f>+'Formato Resumen 25'!$E24</f>
        <v>56528155.117976211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4" x14ac:dyDescent="0.25">
      <c r="A48" s="201"/>
      <c r="B48" s="199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4" x14ac:dyDescent="0.25">
      <c r="A49" s="201"/>
      <c r="B49" s="199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4.5" thickBot="1" x14ac:dyDescent="0.3">
      <c r="A50" s="202"/>
      <c r="B50" s="200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4" x14ac:dyDescent="0.25">
      <c r="A51" s="201" t="e">
        <f>+DATE(#REF!,11,1)</f>
        <v>#REF!</v>
      </c>
      <c r="B51" s="199">
        <f>+'Formato Resumen 25'!$E25</f>
        <v>52016252.625073045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4" x14ac:dyDescent="0.25">
      <c r="A52" s="201"/>
      <c r="B52" s="199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4" x14ac:dyDescent="0.25">
      <c r="A53" s="201"/>
      <c r="B53" s="199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4.5" thickBot="1" x14ac:dyDescent="0.3">
      <c r="A54" s="202"/>
      <c r="B54" s="200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4" x14ac:dyDescent="0.25">
      <c r="A55" s="201" t="e">
        <f>+DATE(#REF!,12,1)</f>
        <v>#REF!</v>
      </c>
      <c r="B55" s="199">
        <f>+'Formato Resumen 25'!$E26</f>
        <v>73002793.67391938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4" x14ac:dyDescent="0.25">
      <c r="A56" s="201"/>
      <c r="B56" s="199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4" x14ac:dyDescent="0.25">
      <c r="A57" s="201"/>
      <c r="B57" s="199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4.5" thickBot="1" x14ac:dyDescent="0.3">
      <c r="A58" s="202"/>
      <c r="B58" s="208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5">
      <c r="AC59" s="172" t="e">
        <f>+AC14+AC18+AC22+AC26+AC30+AC34+AC38+AC42+AC46+AC50+AC54+AC58</f>
        <v>#REF!</v>
      </c>
      <c r="AD59" s="172" t="e">
        <f>+AD14+AD18+AD22+AD26+AD30+AD34+AD38+AD42+AD46+AD50+AD54+AD58</f>
        <v>#REF!</v>
      </c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W61" s="37"/>
      <c r="Z61" s="7" t="s">
        <v>58</v>
      </c>
    </row>
    <row r="62" spans="1:33" ht="18.5" thickBot="1" x14ac:dyDescent="0.45">
      <c r="B62" s="138"/>
      <c r="Z62" s="139"/>
    </row>
    <row r="63" spans="1:33" ht="26.5" thickBot="1" x14ac:dyDescent="0.3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4" x14ac:dyDescent="0.25">
      <c r="A64" s="192" t="e">
        <f>A11</f>
        <v>#REF!</v>
      </c>
      <c r="B64" s="192"/>
      <c r="C64" s="13" t="s">
        <v>35</v>
      </c>
      <c r="D64" s="14" t="e">
        <f>D11</f>
        <v>#REF!</v>
      </c>
      <c r="E64" s="10" t="e">
        <f>#REF!</f>
        <v>#REF!</v>
      </c>
      <c r="F64" s="15" t="e">
        <f>#REF!</f>
        <v>#REF!</v>
      </c>
      <c r="G64" s="15" t="e">
        <f>#REF!</f>
        <v>#REF!</v>
      </c>
      <c r="H64" s="15" t="e">
        <f>#REF!</f>
        <v>#REF!</v>
      </c>
      <c r="I64" s="15" t="e">
        <f>#REF!</f>
        <v>#REF!</v>
      </c>
      <c r="J64" s="15" t="e">
        <f>#REF!</f>
        <v>#REF!</v>
      </c>
      <c r="K64" s="15" t="e">
        <f>#REF!</f>
        <v>#REF!</v>
      </c>
      <c r="L64" s="15" t="e">
        <f>#REF!</f>
        <v>#REF!</v>
      </c>
      <c r="M64" s="15" t="e">
        <f>#REF!</f>
        <v>#REF!</v>
      </c>
      <c r="N64" s="15" t="e">
        <f>#REF!</f>
        <v>#REF!</v>
      </c>
      <c r="O64" s="15" t="e">
        <f>#REF!</f>
        <v>#REF!</v>
      </c>
      <c r="P64" s="15" t="e">
        <f>#REF!</f>
        <v>#REF!</v>
      </c>
      <c r="Q64" s="15" t="e">
        <f>#REF!</f>
        <v>#REF!</v>
      </c>
      <c r="R64" s="15" t="e">
        <f>#REF!</f>
        <v>#REF!</v>
      </c>
      <c r="S64" s="15" t="e">
        <f>#REF!</f>
        <v>#REF!</v>
      </c>
      <c r="T64" s="15" t="e">
        <f>#REF!</f>
        <v>#REF!</v>
      </c>
      <c r="U64" s="15" t="e">
        <f>#REF!</f>
        <v>#REF!</v>
      </c>
      <c r="V64" s="15" t="e">
        <f>#REF!</f>
        <v>#REF!</v>
      </c>
      <c r="W64" s="15" t="e">
        <f>#REF!</f>
        <v>#REF!</v>
      </c>
      <c r="X64" s="15" t="e">
        <f>#REF!</f>
        <v>#REF!</v>
      </c>
      <c r="Y64" s="15" t="e">
        <f>#REF!</f>
        <v>#REF!</v>
      </c>
      <c r="Z64" s="15" t="e">
        <f>#REF!</f>
        <v>#REF!</v>
      </c>
      <c r="AA64" s="15" t="e">
        <f>#REF!</f>
        <v>#REF!</v>
      </c>
      <c r="AB64" s="16" t="e">
        <f>#REF!</f>
        <v>#REF!</v>
      </c>
      <c r="AC64" s="12" t="e">
        <f>+SUM(E64:AB64)*D64</f>
        <v>#REF!</v>
      </c>
    </row>
    <row r="65" spans="1:29" ht="14" x14ac:dyDescent="0.25">
      <c r="A65" s="193"/>
      <c r="B65" s="193"/>
      <c r="C65" s="17" t="s">
        <v>36</v>
      </c>
      <c r="D65" s="18" t="e">
        <f>D12</f>
        <v>#REF!</v>
      </c>
      <c r="E65" s="19" t="e">
        <f>#REF!</f>
        <v>#REF!</v>
      </c>
      <c r="F65" s="20" t="e">
        <f>#REF!</f>
        <v>#REF!</v>
      </c>
      <c r="G65" s="20" t="e">
        <f>#REF!</f>
        <v>#REF!</v>
      </c>
      <c r="H65" s="20" t="e">
        <f>#REF!</f>
        <v>#REF!</v>
      </c>
      <c r="I65" s="20" t="e">
        <f>#REF!</f>
        <v>#REF!</v>
      </c>
      <c r="J65" s="20" t="e">
        <f>#REF!</f>
        <v>#REF!</v>
      </c>
      <c r="K65" s="20" t="e">
        <f>#REF!</f>
        <v>#REF!</v>
      </c>
      <c r="L65" s="20" t="e">
        <f>#REF!</f>
        <v>#REF!</v>
      </c>
      <c r="M65" s="20" t="e">
        <f>#REF!</f>
        <v>#REF!</v>
      </c>
      <c r="N65" s="20" t="e">
        <f>#REF!</f>
        <v>#REF!</v>
      </c>
      <c r="O65" s="20" t="e">
        <f>#REF!</f>
        <v>#REF!</v>
      </c>
      <c r="P65" s="20" t="e">
        <f>#REF!</f>
        <v>#REF!</v>
      </c>
      <c r="Q65" s="20" t="e">
        <f>#REF!</f>
        <v>#REF!</v>
      </c>
      <c r="R65" s="20" t="e">
        <f>#REF!</f>
        <v>#REF!</v>
      </c>
      <c r="S65" s="20" t="e">
        <f>#REF!</f>
        <v>#REF!</v>
      </c>
      <c r="T65" s="20" t="e">
        <f>#REF!</f>
        <v>#REF!</v>
      </c>
      <c r="U65" s="20" t="e">
        <f>#REF!</f>
        <v>#REF!</v>
      </c>
      <c r="V65" s="20" t="e">
        <f>#REF!</f>
        <v>#REF!</v>
      </c>
      <c r="W65" s="20" t="e">
        <f>#REF!</f>
        <v>#REF!</v>
      </c>
      <c r="X65" s="20" t="e">
        <f>#REF!</f>
        <v>#REF!</v>
      </c>
      <c r="Y65" s="20" t="e">
        <f>#REF!</f>
        <v>#REF!</v>
      </c>
      <c r="Z65" s="20" t="e">
        <f>#REF!</f>
        <v>#REF!</v>
      </c>
      <c r="AA65" s="20" t="e">
        <f>#REF!</f>
        <v>#REF!</v>
      </c>
      <c r="AB65" s="21" t="e">
        <f>#REF!</f>
        <v>#REF!</v>
      </c>
      <c r="AC65" s="12" t="e">
        <f>+SUM(E65:AB65)*D65</f>
        <v>#REF!</v>
      </c>
    </row>
    <row r="66" spans="1:29" ht="14" x14ac:dyDescent="0.25">
      <c r="A66" s="193"/>
      <c r="B66" s="193"/>
      <c r="C66" s="22" t="s">
        <v>37</v>
      </c>
      <c r="D66" s="23" t="e">
        <f>D13</f>
        <v>#REF!</v>
      </c>
      <c r="E66" s="24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 t="e">
        <f>#REF!</f>
        <v>#REF!</v>
      </c>
      <c r="O66" s="25" t="e">
        <f>#REF!</f>
        <v>#REF!</v>
      </c>
      <c r="P66" s="25" t="e">
        <f>#REF!</f>
        <v>#REF!</v>
      </c>
      <c r="Q66" s="25" t="e">
        <f>#REF!</f>
        <v>#REF!</v>
      </c>
      <c r="R66" s="25" t="e">
        <f>#REF!</f>
        <v>#REF!</v>
      </c>
      <c r="S66" s="25" t="e">
        <f>#REF!</f>
        <v>#REF!</v>
      </c>
      <c r="T66" s="25" t="e">
        <f>#REF!</f>
        <v>#REF!</v>
      </c>
      <c r="U66" s="25" t="e">
        <f>#REF!</f>
        <v>#REF!</v>
      </c>
      <c r="V66" s="25" t="e">
        <f>#REF!</f>
        <v>#REF!</v>
      </c>
      <c r="W66" s="25" t="e">
        <f>#REF!</f>
        <v>#REF!</v>
      </c>
      <c r="X66" s="25" t="e">
        <f>#REF!</f>
        <v>#REF!</v>
      </c>
      <c r="Y66" s="25" t="e">
        <f>#REF!</f>
        <v>#REF!</v>
      </c>
      <c r="Z66" s="25" t="e">
        <f>#REF!</f>
        <v>#REF!</v>
      </c>
      <c r="AA66" s="25" t="e">
        <f>#REF!</f>
        <v>#REF!</v>
      </c>
      <c r="AB66" s="26" t="e">
        <f>#REF!</f>
        <v>#REF!</v>
      </c>
      <c r="AC66" s="12" t="e">
        <f>+SUM(E66:AB66)*D66</f>
        <v>#REF!</v>
      </c>
    </row>
    <row r="67" spans="1:29" ht="14.5" thickBot="1" x14ac:dyDescent="0.3">
      <c r="A67" s="194"/>
      <c r="B67" s="194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9">SUMPRODUCT($D64:$D66,F64:F66)</f>
        <v>#REF!</v>
      </c>
      <c r="G67" s="29" t="e">
        <f t="shared" si="49"/>
        <v>#REF!</v>
      </c>
      <c r="H67" s="29" t="e">
        <f t="shared" si="49"/>
        <v>#REF!</v>
      </c>
      <c r="I67" s="29" t="e">
        <f t="shared" si="49"/>
        <v>#REF!</v>
      </c>
      <c r="J67" s="29" t="e">
        <f t="shared" si="49"/>
        <v>#REF!</v>
      </c>
      <c r="K67" s="29" t="e">
        <f t="shared" si="49"/>
        <v>#REF!</v>
      </c>
      <c r="L67" s="29" t="e">
        <f t="shared" si="49"/>
        <v>#REF!</v>
      </c>
      <c r="M67" s="29" t="e">
        <f t="shared" si="49"/>
        <v>#REF!</v>
      </c>
      <c r="N67" s="29" t="e">
        <f t="shared" si="49"/>
        <v>#REF!</v>
      </c>
      <c r="O67" s="29" t="e">
        <f t="shared" si="49"/>
        <v>#REF!</v>
      </c>
      <c r="P67" s="29" t="e">
        <f t="shared" si="49"/>
        <v>#REF!</v>
      </c>
      <c r="Q67" s="29" t="e">
        <f t="shared" si="49"/>
        <v>#REF!</v>
      </c>
      <c r="R67" s="29" t="e">
        <f t="shared" si="49"/>
        <v>#REF!</v>
      </c>
      <c r="S67" s="29" t="e">
        <f t="shared" si="49"/>
        <v>#REF!</v>
      </c>
      <c r="T67" s="29" t="e">
        <f t="shared" si="49"/>
        <v>#REF!</v>
      </c>
      <c r="U67" s="29" t="e">
        <f t="shared" si="49"/>
        <v>#REF!</v>
      </c>
      <c r="V67" s="29" t="e">
        <f t="shared" si="49"/>
        <v>#REF!</v>
      </c>
      <c r="W67" s="29" t="e">
        <f t="shared" si="49"/>
        <v>#REF!</v>
      </c>
      <c r="X67" s="29" t="e">
        <f t="shared" si="49"/>
        <v>#REF!</v>
      </c>
      <c r="Y67" s="29" t="e">
        <f t="shared" si="49"/>
        <v>#REF!</v>
      </c>
      <c r="Z67" s="29" t="e">
        <f t="shared" si="49"/>
        <v>#REF!</v>
      </c>
      <c r="AA67" s="29" t="e">
        <f t="shared" si="49"/>
        <v>#REF!</v>
      </c>
      <c r="AB67" s="29" t="e">
        <f t="shared" si="49"/>
        <v>#REF!</v>
      </c>
      <c r="AC67" s="30" t="e">
        <f>+SUM(E67:AB67)</f>
        <v>#REF!</v>
      </c>
    </row>
    <row r="68" spans="1:29" ht="14" x14ac:dyDescent="0.25">
      <c r="A68" s="192" t="e">
        <f t="shared" ref="A68" si="50">A15</f>
        <v>#REF!</v>
      </c>
      <c r="B68" s="193"/>
      <c r="C68" s="13" t="s">
        <v>35</v>
      </c>
      <c r="D68" s="14" t="e">
        <f>D15</f>
        <v>#REF!</v>
      </c>
      <c r="E68" s="10" t="e">
        <f>#REF!</f>
        <v>#REF!</v>
      </c>
      <c r="F68" s="15" t="e">
        <f>#REF!</f>
        <v>#REF!</v>
      </c>
      <c r="G68" s="15" t="e">
        <f>#REF!</f>
        <v>#REF!</v>
      </c>
      <c r="H68" s="15" t="e">
        <f>#REF!</f>
        <v>#REF!</v>
      </c>
      <c r="I68" s="15" t="e">
        <f>#REF!</f>
        <v>#REF!</v>
      </c>
      <c r="J68" s="15" t="e">
        <f>#REF!</f>
        <v>#REF!</v>
      </c>
      <c r="K68" s="15" t="e">
        <f>#REF!</f>
        <v>#REF!</v>
      </c>
      <c r="L68" s="15" t="e">
        <f>#REF!</f>
        <v>#REF!</v>
      </c>
      <c r="M68" s="15" t="e">
        <f>#REF!</f>
        <v>#REF!</v>
      </c>
      <c r="N68" s="15" t="e">
        <f>#REF!</f>
        <v>#REF!</v>
      </c>
      <c r="O68" s="15" t="e">
        <f>#REF!</f>
        <v>#REF!</v>
      </c>
      <c r="P68" s="15" t="e">
        <f>#REF!</f>
        <v>#REF!</v>
      </c>
      <c r="Q68" s="15" t="e">
        <f>#REF!</f>
        <v>#REF!</v>
      </c>
      <c r="R68" s="15" t="e">
        <f>#REF!</f>
        <v>#REF!</v>
      </c>
      <c r="S68" s="15" t="e">
        <f>#REF!</f>
        <v>#REF!</v>
      </c>
      <c r="T68" s="15" t="e">
        <f>#REF!</f>
        <v>#REF!</v>
      </c>
      <c r="U68" s="15" t="e">
        <f>#REF!</f>
        <v>#REF!</v>
      </c>
      <c r="V68" s="15" t="e">
        <f>#REF!</f>
        <v>#REF!</v>
      </c>
      <c r="W68" s="15" t="e">
        <f>#REF!</f>
        <v>#REF!</v>
      </c>
      <c r="X68" s="15" t="e">
        <f>#REF!</f>
        <v>#REF!</v>
      </c>
      <c r="Y68" s="15" t="e">
        <f>#REF!</f>
        <v>#REF!</v>
      </c>
      <c r="Z68" s="15" t="e">
        <f>#REF!</f>
        <v>#REF!</v>
      </c>
      <c r="AA68" s="15" t="e">
        <f>#REF!</f>
        <v>#REF!</v>
      </c>
      <c r="AB68" s="16" t="e">
        <f>#REF!</f>
        <v>#REF!</v>
      </c>
      <c r="AC68" s="12" t="e">
        <f>+SUM(E68:AB68)*D68</f>
        <v>#REF!</v>
      </c>
    </row>
    <row r="69" spans="1:29" ht="14" x14ac:dyDescent="0.25">
      <c r="A69" s="193"/>
      <c r="B69" s="193"/>
      <c r="C69" s="17" t="s">
        <v>36</v>
      </c>
      <c r="D69" s="18" t="e">
        <f>D16</f>
        <v>#REF!</v>
      </c>
      <c r="E69" s="19" t="e">
        <f>#REF!</f>
        <v>#REF!</v>
      </c>
      <c r="F69" s="20" t="e">
        <f>#REF!</f>
        <v>#REF!</v>
      </c>
      <c r="G69" s="20" t="e">
        <f>#REF!</f>
        <v>#REF!</v>
      </c>
      <c r="H69" s="20" t="e">
        <f>#REF!</f>
        <v>#REF!</v>
      </c>
      <c r="I69" s="20" t="e">
        <f>#REF!</f>
        <v>#REF!</v>
      </c>
      <c r="J69" s="20" t="e">
        <f>#REF!</f>
        <v>#REF!</v>
      </c>
      <c r="K69" s="20" t="e">
        <f>#REF!</f>
        <v>#REF!</v>
      </c>
      <c r="L69" s="20" t="e">
        <f>#REF!</f>
        <v>#REF!</v>
      </c>
      <c r="M69" s="20" t="e">
        <f>#REF!</f>
        <v>#REF!</v>
      </c>
      <c r="N69" s="20" t="e">
        <f>#REF!</f>
        <v>#REF!</v>
      </c>
      <c r="O69" s="20" t="e">
        <f>#REF!</f>
        <v>#REF!</v>
      </c>
      <c r="P69" s="20" t="e">
        <f>#REF!</f>
        <v>#REF!</v>
      </c>
      <c r="Q69" s="20" t="e">
        <f>#REF!</f>
        <v>#REF!</v>
      </c>
      <c r="R69" s="20" t="e">
        <f>#REF!</f>
        <v>#REF!</v>
      </c>
      <c r="S69" s="20" t="e">
        <f>#REF!</f>
        <v>#REF!</v>
      </c>
      <c r="T69" s="20" t="e">
        <f>#REF!</f>
        <v>#REF!</v>
      </c>
      <c r="U69" s="20" t="e">
        <f>#REF!</f>
        <v>#REF!</v>
      </c>
      <c r="V69" s="20" t="e">
        <f>#REF!</f>
        <v>#REF!</v>
      </c>
      <c r="W69" s="20" t="e">
        <f>#REF!</f>
        <v>#REF!</v>
      </c>
      <c r="X69" s="20" t="e">
        <f>#REF!</f>
        <v>#REF!</v>
      </c>
      <c r="Y69" s="20" t="e">
        <f>#REF!</f>
        <v>#REF!</v>
      </c>
      <c r="Z69" s="20" t="e">
        <f>#REF!</f>
        <v>#REF!</v>
      </c>
      <c r="AA69" s="20" t="e">
        <f>#REF!</f>
        <v>#REF!</v>
      </c>
      <c r="AB69" s="21" t="e">
        <f>#REF!</f>
        <v>#REF!</v>
      </c>
      <c r="AC69" s="12" t="e">
        <f>+SUM(E69:AB69)*D69</f>
        <v>#REF!</v>
      </c>
    </row>
    <row r="70" spans="1:29" ht="14" x14ac:dyDescent="0.25">
      <c r="A70" s="193"/>
      <c r="B70" s="193"/>
      <c r="C70" s="22" t="s">
        <v>37</v>
      </c>
      <c r="D70" s="23" t="e">
        <f>D17</f>
        <v>#REF!</v>
      </c>
      <c r="E70" s="24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 t="e">
        <f>#REF!</f>
        <v>#REF!</v>
      </c>
      <c r="O70" s="25" t="e">
        <f>#REF!</f>
        <v>#REF!</v>
      </c>
      <c r="P70" s="25" t="e">
        <f>#REF!</f>
        <v>#REF!</v>
      </c>
      <c r="Q70" s="25" t="e">
        <f>#REF!</f>
        <v>#REF!</v>
      </c>
      <c r="R70" s="25" t="e">
        <f>#REF!</f>
        <v>#REF!</v>
      </c>
      <c r="S70" s="25" t="e">
        <f>#REF!</f>
        <v>#REF!</v>
      </c>
      <c r="T70" s="25" t="e">
        <f>#REF!</f>
        <v>#REF!</v>
      </c>
      <c r="U70" s="25" t="e">
        <f>#REF!</f>
        <v>#REF!</v>
      </c>
      <c r="V70" s="25" t="e">
        <f>#REF!</f>
        <v>#REF!</v>
      </c>
      <c r="W70" s="25" t="e">
        <f>#REF!</f>
        <v>#REF!</v>
      </c>
      <c r="X70" s="25" t="e">
        <f>#REF!</f>
        <v>#REF!</v>
      </c>
      <c r="Y70" s="25" t="e">
        <f>#REF!</f>
        <v>#REF!</v>
      </c>
      <c r="Z70" s="25" t="e">
        <f>#REF!</f>
        <v>#REF!</v>
      </c>
      <c r="AA70" s="25" t="e">
        <f>#REF!</f>
        <v>#REF!</v>
      </c>
      <c r="AB70" s="26" t="e">
        <f>#REF!</f>
        <v>#REF!</v>
      </c>
      <c r="AC70" s="12" t="e">
        <f>+SUM(E70:AB70)*D70</f>
        <v>#REF!</v>
      </c>
    </row>
    <row r="71" spans="1:29" ht="14.5" thickBot="1" x14ac:dyDescent="0.3">
      <c r="A71" s="194"/>
      <c r="B71" s="194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51">SUMPRODUCT($D68:$D70,F68:F70)</f>
        <v>#REF!</v>
      </c>
      <c r="G71" s="29" t="e">
        <f t="shared" si="51"/>
        <v>#REF!</v>
      </c>
      <c r="H71" s="29" t="e">
        <f t="shared" si="51"/>
        <v>#REF!</v>
      </c>
      <c r="I71" s="29" t="e">
        <f t="shared" si="51"/>
        <v>#REF!</v>
      </c>
      <c r="J71" s="29" t="e">
        <f t="shared" si="51"/>
        <v>#REF!</v>
      </c>
      <c r="K71" s="29" t="e">
        <f t="shared" si="51"/>
        <v>#REF!</v>
      </c>
      <c r="L71" s="29" t="e">
        <f t="shared" si="51"/>
        <v>#REF!</v>
      </c>
      <c r="M71" s="29" t="e">
        <f t="shared" si="51"/>
        <v>#REF!</v>
      </c>
      <c r="N71" s="29" t="e">
        <f t="shared" si="51"/>
        <v>#REF!</v>
      </c>
      <c r="O71" s="29" t="e">
        <f t="shared" si="51"/>
        <v>#REF!</v>
      </c>
      <c r="P71" s="29" t="e">
        <f t="shared" si="51"/>
        <v>#REF!</v>
      </c>
      <c r="Q71" s="29" t="e">
        <f t="shared" si="51"/>
        <v>#REF!</v>
      </c>
      <c r="R71" s="29" t="e">
        <f t="shared" si="51"/>
        <v>#REF!</v>
      </c>
      <c r="S71" s="29" t="e">
        <f t="shared" si="51"/>
        <v>#REF!</v>
      </c>
      <c r="T71" s="29" t="e">
        <f t="shared" si="51"/>
        <v>#REF!</v>
      </c>
      <c r="U71" s="29" t="e">
        <f t="shared" si="51"/>
        <v>#REF!</v>
      </c>
      <c r="V71" s="29" t="e">
        <f t="shared" si="51"/>
        <v>#REF!</v>
      </c>
      <c r="W71" s="29" t="e">
        <f t="shared" si="51"/>
        <v>#REF!</v>
      </c>
      <c r="X71" s="29" t="e">
        <f t="shared" si="51"/>
        <v>#REF!</v>
      </c>
      <c r="Y71" s="29" t="e">
        <f t="shared" si="51"/>
        <v>#REF!</v>
      </c>
      <c r="Z71" s="29" t="e">
        <f t="shared" si="51"/>
        <v>#REF!</v>
      </c>
      <c r="AA71" s="29" t="e">
        <f t="shared" si="51"/>
        <v>#REF!</v>
      </c>
      <c r="AB71" s="29" t="e">
        <f t="shared" si="51"/>
        <v>#REF!</v>
      </c>
      <c r="AC71" s="30" t="e">
        <f>+SUM(E71:AB71)</f>
        <v>#REF!</v>
      </c>
    </row>
    <row r="72" spans="1:29" ht="14" x14ac:dyDescent="0.25">
      <c r="A72" s="192" t="e">
        <f t="shared" ref="A72" si="52">A19</f>
        <v>#REF!</v>
      </c>
      <c r="B72" s="192"/>
      <c r="C72" s="13" t="s">
        <v>35</v>
      </c>
      <c r="D72" s="14" t="e">
        <f>D19</f>
        <v>#REF!</v>
      </c>
      <c r="E72" s="10" t="e">
        <f>#REF!</f>
        <v>#REF!</v>
      </c>
      <c r="F72" s="15" t="e">
        <f>#REF!</f>
        <v>#REF!</v>
      </c>
      <c r="G72" s="15" t="e">
        <f>#REF!</f>
        <v>#REF!</v>
      </c>
      <c r="H72" s="15" t="e">
        <f>#REF!</f>
        <v>#REF!</v>
      </c>
      <c r="I72" s="15" t="e">
        <f>#REF!</f>
        <v>#REF!</v>
      </c>
      <c r="J72" s="15" t="e">
        <f>#REF!</f>
        <v>#REF!</v>
      </c>
      <c r="K72" s="15" t="e">
        <f>#REF!</f>
        <v>#REF!</v>
      </c>
      <c r="L72" s="15" t="e">
        <f>#REF!</f>
        <v>#REF!</v>
      </c>
      <c r="M72" s="15" t="e">
        <f>#REF!</f>
        <v>#REF!</v>
      </c>
      <c r="N72" s="15" t="e">
        <f>#REF!</f>
        <v>#REF!</v>
      </c>
      <c r="O72" s="15" t="e">
        <f>#REF!</f>
        <v>#REF!</v>
      </c>
      <c r="P72" s="15" t="e">
        <f>#REF!</f>
        <v>#REF!</v>
      </c>
      <c r="Q72" s="15" t="e">
        <f>#REF!</f>
        <v>#REF!</v>
      </c>
      <c r="R72" s="15" t="e">
        <f>#REF!</f>
        <v>#REF!</v>
      </c>
      <c r="S72" s="15" t="e">
        <f>#REF!</f>
        <v>#REF!</v>
      </c>
      <c r="T72" s="15" t="e">
        <f>#REF!</f>
        <v>#REF!</v>
      </c>
      <c r="U72" s="15" t="e">
        <f>#REF!</f>
        <v>#REF!</v>
      </c>
      <c r="V72" s="15" t="e">
        <f>#REF!</f>
        <v>#REF!</v>
      </c>
      <c r="W72" s="15" t="e">
        <f>#REF!</f>
        <v>#REF!</v>
      </c>
      <c r="X72" s="15" t="e">
        <f>#REF!</f>
        <v>#REF!</v>
      </c>
      <c r="Y72" s="15" t="e">
        <f>#REF!</f>
        <v>#REF!</v>
      </c>
      <c r="Z72" s="15" t="e">
        <f>#REF!</f>
        <v>#REF!</v>
      </c>
      <c r="AA72" s="15" t="e">
        <f>#REF!</f>
        <v>#REF!</v>
      </c>
      <c r="AB72" s="16" t="e">
        <f>#REF!</f>
        <v>#REF!</v>
      </c>
      <c r="AC72" s="12" t="e">
        <f>+SUM(E72:AB72)*D72</f>
        <v>#REF!</v>
      </c>
    </row>
    <row r="73" spans="1:29" ht="14" x14ac:dyDescent="0.25">
      <c r="A73" s="193"/>
      <c r="B73" s="193"/>
      <c r="C73" s="17" t="s">
        <v>36</v>
      </c>
      <c r="D73" s="18" t="e">
        <f>D20</f>
        <v>#REF!</v>
      </c>
      <c r="E73" s="19" t="e">
        <f>#REF!</f>
        <v>#REF!</v>
      </c>
      <c r="F73" s="20" t="e">
        <f>#REF!</f>
        <v>#REF!</v>
      </c>
      <c r="G73" s="20" t="e">
        <f>#REF!</f>
        <v>#REF!</v>
      </c>
      <c r="H73" s="20" t="e">
        <f>#REF!</f>
        <v>#REF!</v>
      </c>
      <c r="I73" s="20" t="e">
        <f>#REF!</f>
        <v>#REF!</v>
      </c>
      <c r="J73" s="20" t="e">
        <f>#REF!</f>
        <v>#REF!</v>
      </c>
      <c r="K73" s="20" t="e">
        <f>#REF!</f>
        <v>#REF!</v>
      </c>
      <c r="L73" s="20" t="e">
        <f>#REF!</f>
        <v>#REF!</v>
      </c>
      <c r="M73" s="20" t="e">
        <f>#REF!</f>
        <v>#REF!</v>
      </c>
      <c r="N73" s="20" t="e">
        <f>#REF!</f>
        <v>#REF!</v>
      </c>
      <c r="O73" s="20" t="e">
        <f>#REF!</f>
        <v>#REF!</v>
      </c>
      <c r="P73" s="20" t="e">
        <f>#REF!</f>
        <v>#REF!</v>
      </c>
      <c r="Q73" s="20" t="e">
        <f>#REF!</f>
        <v>#REF!</v>
      </c>
      <c r="R73" s="20" t="e">
        <f>#REF!</f>
        <v>#REF!</v>
      </c>
      <c r="S73" s="20" t="e">
        <f>#REF!</f>
        <v>#REF!</v>
      </c>
      <c r="T73" s="20" t="e">
        <f>#REF!</f>
        <v>#REF!</v>
      </c>
      <c r="U73" s="20" t="e">
        <f>#REF!</f>
        <v>#REF!</v>
      </c>
      <c r="V73" s="20" t="e">
        <f>#REF!</f>
        <v>#REF!</v>
      </c>
      <c r="W73" s="20" t="e">
        <f>#REF!</f>
        <v>#REF!</v>
      </c>
      <c r="X73" s="20" t="e">
        <f>#REF!</f>
        <v>#REF!</v>
      </c>
      <c r="Y73" s="20" t="e">
        <f>#REF!</f>
        <v>#REF!</v>
      </c>
      <c r="Z73" s="20" t="e">
        <f>#REF!</f>
        <v>#REF!</v>
      </c>
      <c r="AA73" s="20" t="e">
        <f>#REF!</f>
        <v>#REF!</v>
      </c>
      <c r="AB73" s="21" t="e">
        <f>#REF!</f>
        <v>#REF!</v>
      </c>
      <c r="AC73" s="12" t="e">
        <f>+SUM(E73:AB73)*D73</f>
        <v>#REF!</v>
      </c>
    </row>
    <row r="74" spans="1:29" ht="14" x14ac:dyDescent="0.25">
      <c r="A74" s="193"/>
      <c r="B74" s="193"/>
      <c r="C74" s="22" t="s">
        <v>37</v>
      </c>
      <c r="D74" s="23" t="e">
        <f>D21</f>
        <v>#REF!</v>
      </c>
      <c r="E74" s="24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 t="e">
        <f>#REF!</f>
        <v>#REF!</v>
      </c>
      <c r="O74" s="25" t="e">
        <f>#REF!</f>
        <v>#REF!</v>
      </c>
      <c r="P74" s="25" t="e">
        <f>#REF!</f>
        <v>#REF!</v>
      </c>
      <c r="Q74" s="25" t="e">
        <f>#REF!</f>
        <v>#REF!</v>
      </c>
      <c r="R74" s="25" t="e">
        <f>#REF!</f>
        <v>#REF!</v>
      </c>
      <c r="S74" s="25" t="e">
        <f>#REF!</f>
        <v>#REF!</v>
      </c>
      <c r="T74" s="25" t="e">
        <f>#REF!</f>
        <v>#REF!</v>
      </c>
      <c r="U74" s="25" t="e">
        <f>#REF!</f>
        <v>#REF!</v>
      </c>
      <c r="V74" s="25" t="e">
        <f>#REF!</f>
        <v>#REF!</v>
      </c>
      <c r="W74" s="25" t="e">
        <f>#REF!</f>
        <v>#REF!</v>
      </c>
      <c r="X74" s="25" t="e">
        <f>#REF!</f>
        <v>#REF!</v>
      </c>
      <c r="Y74" s="25" t="e">
        <f>#REF!</f>
        <v>#REF!</v>
      </c>
      <c r="Z74" s="25" t="e">
        <f>#REF!</f>
        <v>#REF!</v>
      </c>
      <c r="AA74" s="25" t="e">
        <f>#REF!</f>
        <v>#REF!</v>
      </c>
      <c r="AB74" s="26" t="e">
        <f>#REF!</f>
        <v>#REF!</v>
      </c>
      <c r="AC74" s="12" t="e">
        <f>+SUM(E74:AB74)*D74</f>
        <v>#REF!</v>
      </c>
    </row>
    <row r="75" spans="1:29" ht="14.5" thickBot="1" x14ac:dyDescent="0.3">
      <c r="A75" s="194"/>
      <c r="B75" s="194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3">SUMPRODUCT($D72:$D74,F72:F74)</f>
        <v>#REF!</v>
      </c>
      <c r="G75" s="29" t="e">
        <f t="shared" si="53"/>
        <v>#REF!</v>
      </c>
      <c r="H75" s="29" t="e">
        <f t="shared" si="53"/>
        <v>#REF!</v>
      </c>
      <c r="I75" s="29" t="e">
        <f t="shared" si="53"/>
        <v>#REF!</v>
      </c>
      <c r="J75" s="29" t="e">
        <f t="shared" si="53"/>
        <v>#REF!</v>
      </c>
      <c r="K75" s="29" t="e">
        <f t="shared" si="53"/>
        <v>#REF!</v>
      </c>
      <c r="L75" s="29" t="e">
        <f t="shared" si="53"/>
        <v>#REF!</v>
      </c>
      <c r="M75" s="29" t="e">
        <f t="shared" si="53"/>
        <v>#REF!</v>
      </c>
      <c r="N75" s="29" t="e">
        <f t="shared" si="53"/>
        <v>#REF!</v>
      </c>
      <c r="O75" s="29" t="e">
        <f t="shared" si="53"/>
        <v>#REF!</v>
      </c>
      <c r="P75" s="29" t="e">
        <f t="shared" si="53"/>
        <v>#REF!</v>
      </c>
      <c r="Q75" s="29" t="e">
        <f t="shared" si="53"/>
        <v>#REF!</v>
      </c>
      <c r="R75" s="29" t="e">
        <f t="shared" si="53"/>
        <v>#REF!</v>
      </c>
      <c r="S75" s="29" t="e">
        <f t="shared" si="53"/>
        <v>#REF!</v>
      </c>
      <c r="T75" s="29" t="e">
        <f t="shared" si="53"/>
        <v>#REF!</v>
      </c>
      <c r="U75" s="29" t="e">
        <f t="shared" si="53"/>
        <v>#REF!</v>
      </c>
      <c r="V75" s="29" t="e">
        <f t="shared" si="53"/>
        <v>#REF!</v>
      </c>
      <c r="W75" s="29" t="e">
        <f t="shared" si="53"/>
        <v>#REF!</v>
      </c>
      <c r="X75" s="29" t="e">
        <f t="shared" si="53"/>
        <v>#REF!</v>
      </c>
      <c r="Y75" s="29" t="e">
        <f t="shared" si="53"/>
        <v>#REF!</v>
      </c>
      <c r="Z75" s="29" t="e">
        <f t="shared" si="53"/>
        <v>#REF!</v>
      </c>
      <c r="AA75" s="29" t="e">
        <f t="shared" si="53"/>
        <v>#REF!</v>
      </c>
      <c r="AB75" s="29" t="e">
        <f t="shared" si="53"/>
        <v>#REF!</v>
      </c>
      <c r="AC75" s="30" t="e">
        <f>+SUM(E75:AB75)</f>
        <v>#REF!</v>
      </c>
    </row>
    <row r="76" spans="1:29" ht="14" x14ac:dyDescent="0.25">
      <c r="A76" s="192" t="e">
        <f t="shared" ref="A76" si="54">A23</f>
        <v>#REF!</v>
      </c>
      <c r="B76" s="193"/>
      <c r="C76" s="13" t="s">
        <v>35</v>
      </c>
      <c r="D76" s="14" t="e">
        <f>D23</f>
        <v>#REF!</v>
      </c>
      <c r="E76" s="10" t="e">
        <f>#REF!</f>
        <v>#REF!</v>
      </c>
      <c r="F76" s="15" t="e">
        <f>#REF!</f>
        <v>#REF!</v>
      </c>
      <c r="G76" s="15" t="e">
        <f>#REF!</f>
        <v>#REF!</v>
      </c>
      <c r="H76" s="15" t="e">
        <f>#REF!</f>
        <v>#REF!</v>
      </c>
      <c r="I76" s="15" t="e">
        <f>#REF!</f>
        <v>#REF!</v>
      </c>
      <c r="J76" s="15" t="e">
        <f>#REF!</f>
        <v>#REF!</v>
      </c>
      <c r="K76" s="15" t="e">
        <f>#REF!</f>
        <v>#REF!</v>
      </c>
      <c r="L76" s="15" t="e">
        <f>#REF!</f>
        <v>#REF!</v>
      </c>
      <c r="M76" s="15" t="e">
        <f>#REF!</f>
        <v>#REF!</v>
      </c>
      <c r="N76" s="15" t="e">
        <f>#REF!</f>
        <v>#REF!</v>
      </c>
      <c r="O76" s="15" t="e">
        <f>#REF!</f>
        <v>#REF!</v>
      </c>
      <c r="P76" s="15" t="e">
        <f>#REF!</f>
        <v>#REF!</v>
      </c>
      <c r="Q76" s="15" t="e">
        <f>#REF!</f>
        <v>#REF!</v>
      </c>
      <c r="R76" s="15" t="e">
        <f>#REF!</f>
        <v>#REF!</v>
      </c>
      <c r="S76" s="15" t="e">
        <f>#REF!</f>
        <v>#REF!</v>
      </c>
      <c r="T76" s="15" t="e">
        <f>#REF!</f>
        <v>#REF!</v>
      </c>
      <c r="U76" s="15" t="e">
        <f>#REF!</f>
        <v>#REF!</v>
      </c>
      <c r="V76" s="15" t="e">
        <f>#REF!</f>
        <v>#REF!</v>
      </c>
      <c r="W76" s="15" t="e">
        <f>#REF!</f>
        <v>#REF!</v>
      </c>
      <c r="X76" s="15" t="e">
        <f>#REF!</f>
        <v>#REF!</v>
      </c>
      <c r="Y76" s="15" t="e">
        <f>#REF!</f>
        <v>#REF!</v>
      </c>
      <c r="Z76" s="15" t="e">
        <f>#REF!</f>
        <v>#REF!</v>
      </c>
      <c r="AA76" s="15" t="e">
        <f>#REF!</f>
        <v>#REF!</v>
      </c>
      <c r="AB76" s="16" t="e">
        <f>#REF!</f>
        <v>#REF!</v>
      </c>
      <c r="AC76" s="12" t="e">
        <f>+SUM(E76:AB76)*D76</f>
        <v>#REF!</v>
      </c>
    </row>
    <row r="77" spans="1:29" ht="14" x14ac:dyDescent="0.25">
      <c r="A77" s="193"/>
      <c r="B77" s="193"/>
      <c r="C77" s="17" t="s">
        <v>36</v>
      </c>
      <c r="D77" s="18" t="e">
        <f>D24</f>
        <v>#REF!</v>
      </c>
      <c r="E77" s="19" t="e">
        <f>#REF!</f>
        <v>#REF!</v>
      </c>
      <c r="F77" s="20" t="e">
        <f>#REF!</f>
        <v>#REF!</v>
      </c>
      <c r="G77" s="20" t="e">
        <f>#REF!</f>
        <v>#REF!</v>
      </c>
      <c r="H77" s="20" t="e">
        <f>#REF!</f>
        <v>#REF!</v>
      </c>
      <c r="I77" s="20" t="e">
        <f>#REF!</f>
        <v>#REF!</v>
      </c>
      <c r="J77" s="20" t="e">
        <f>#REF!</f>
        <v>#REF!</v>
      </c>
      <c r="K77" s="20" t="e">
        <f>#REF!</f>
        <v>#REF!</v>
      </c>
      <c r="L77" s="20" t="e">
        <f>#REF!</f>
        <v>#REF!</v>
      </c>
      <c r="M77" s="20" t="e">
        <f>#REF!</f>
        <v>#REF!</v>
      </c>
      <c r="N77" s="20" t="e">
        <f>#REF!</f>
        <v>#REF!</v>
      </c>
      <c r="O77" s="20" t="e">
        <f>#REF!</f>
        <v>#REF!</v>
      </c>
      <c r="P77" s="20" t="e">
        <f>#REF!</f>
        <v>#REF!</v>
      </c>
      <c r="Q77" s="20" t="e">
        <f>#REF!</f>
        <v>#REF!</v>
      </c>
      <c r="R77" s="20" t="e">
        <f>#REF!</f>
        <v>#REF!</v>
      </c>
      <c r="S77" s="20" t="e">
        <f>#REF!</f>
        <v>#REF!</v>
      </c>
      <c r="T77" s="20" t="e">
        <f>#REF!</f>
        <v>#REF!</v>
      </c>
      <c r="U77" s="20" t="e">
        <f>#REF!</f>
        <v>#REF!</v>
      </c>
      <c r="V77" s="20" t="e">
        <f>#REF!</f>
        <v>#REF!</v>
      </c>
      <c r="W77" s="20" t="e">
        <f>#REF!</f>
        <v>#REF!</v>
      </c>
      <c r="X77" s="20" t="e">
        <f>#REF!</f>
        <v>#REF!</v>
      </c>
      <c r="Y77" s="20" t="e">
        <f>#REF!</f>
        <v>#REF!</v>
      </c>
      <c r="Z77" s="20" t="e">
        <f>#REF!</f>
        <v>#REF!</v>
      </c>
      <c r="AA77" s="20" t="e">
        <f>#REF!</f>
        <v>#REF!</v>
      </c>
      <c r="AB77" s="21" t="e">
        <f>#REF!</f>
        <v>#REF!</v>
      </c>
      <c r="AC77" s="12" t="e">
        <f>+SUM(E77:AB77)*D77</f>
        <v>#REF!</v>
      </c>
    </row>
    <row r="78" spans="1:29" ht="14" x14ac:dyDescent="0.25">
      <c r="A78" s="193"/>
      <c r="B78" s="193"/>
      <c r="C78" s="22" t="s">
        <v>37</v>
      </c>
      <c r="D78" s="23" t="e">
        <f>D25</f>
        <v>#REF!</v>
      </c>
      <c r="E78" s="24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 t="e">
        <f>#REF!</f>
        <v>#REF!</v>
      </c>
      <c r="O78" s="25" t="e">
        <f>#REF!</f>
        <v>#REF!</v>
      </c>
      <c r="P78" s="25" t="e">
        <f>#REF!</f>
        <v>#REF!</v>
      </c>
      <c r="Q78" s="25" t="e">
        <f>#REF!</f>
        <v>#REF!</v>
      </c>
      <c r="R78" s="25" t="e">
        <f>#REF!</f>
        <v>#REF!</v>
      </c>
      <c r="S78" s="25" t="e">
        <f>#REF!</f>
        <v>#REF!</v>
      </c>
      <c r="T78" s="25" t="e">
        <f>#REF!</f>
        <v>#REF!</v>
      </c>
      <c r="U78" s="25" t="e">
        <f>#REF!</f>
        <v>#REF!</v>
      </c>
      <c r="V78" s="25" t="e">
        <f>#REF!</f>
        <v>#REF!</v>
      </c>
      <c r="W78" s="25" t="e">
        <f>#REF!</f>
        <v>#REF!</v>
      </c>
      <c r="X78" s="25" t="e">
        <f>#REF!</f>
        <v>#REF!</v>
      </c>
      <c r="Y78" s="25" t="e">
        <f>#REF!</f>
        <v>#REF!</v>
      </c>
      <c r="Z78" s="25" t="e">
        <f>#REF!</f>
        <v>#REF!</v>
      </c>
      <c r="AA78" s="25" t="e">
        <f>#REF!</f>
        <v>#REF!</v>
      </c>
      <c r="AB78" s="26" t="e">
        <f>#REF!</f>
        <v>#REF!</v>
      </c>
      <c r="AC78" s="12" t="e">
        <f>+SUM(E78:AB78)*D78</f>
        <v>#REF!</v>
      </c>
    </row>
    <row r="79" spans="1:29" ht="14.5" thickBot="1" x14ac:dyDescent="0.3">
      <c r="A79" s="194"/>
      <c r="B79" s="194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5">SUMPRODUCT($D76:$D78,F76:F78)</f>
        <v>#REF!</v>
      </c>
      <c r="G79" s="29" t="e">
        <f t="shared" si="55"/>
        <v>#REF!</v>
      </c>
      <c r="H79" s="29" t="e">
        <f t="shared" si="55"/>
        <v>#REF!</v>
      </c>
      <c r="I79" s="29" t="e">
        <f t="shared" si="55"/>
        <v>#REF!</v>
      </c>
      <c r="J79" s="29" t="e">
        <f t="shared" si="55"/>
        <v>#REF!</v>
      </c>
      <c r="K79" s="29" t="e">
        <f t="shared" si="55"/>
        <v>#REF!</v>
      </c>
      <c r="L79" s="29" t="e">
        <f t="shared" si="55"/>
        <v>#REF!</v>
      </c>
      <c r="M79" s="29" t="e">
        <f t="shared" si="55"/>
        <v>#REF!</v>
      </c>
      <c r="N79" s="29" t="e">
        <f t="shared" si="55"/>
        <v>#REF!</v>
      </c>
      <c r="O79" s="29" t="e">
        <f t="shared" si="55"/>
        <v>#REF!</v>
      </c>
      <c r="P79" s="29" t="e">
        <f t="shared" si="55"/>
        <v>#REF!</v>
      </c>
      <c r="Q79" s="29" t="e">
        <f t="shared" si="55"/>
        <v>#REF!</v>
      </c>
      <c r="R79" s="29" t="e">
        <f t="shared" si="55"/>
        <v>#REF!</v>
      </c>
      <c r="S79" s="29" t="e">
        <f t="shared" si="55"/>
        <v>#REF!</v>
      </c>
      <c r="T79" s="29" t="e">
        <f t="shared" si="55"/>
        <v>#REF!</v>
      </c>
      <c r="U79" s="29" t="e">
        <f t="shared" si="55"/>
        <v>#REF!</v>
      </c>
      <c r="V79" s="29" t="e">
        <f t="shared" si="55"/>
        <v>#REF!</v>
      </c>
      <c r="W79" s="29" t="e">
        <f t="shared" si="55"/>
        <v>#REF!</v>
      </c>
      <c r="X79" s="29" t="e">
        <f t="shared" si="55"/>
        <v>#REF!</v>
      </c>
      <c r="Y79" s="29" t="e">
        <f t="shared" si="55"/>
        <v>#REF!</v>
      </c>
      <c r="Z79" s="29" t="e">
        <f t="shared" si="55"/>
        <v>#REF!</v>
      </c>
      <c r="AA79" s="29" t="e">
        <f t="shared" si="55"/>
        <v>#REF!</v>
      </c>
      <c r="AB79" s="29" t="e">
        <f t="shared" si="55"/>
        <v>#REF!</v>
      </c>
      <c r="AC79" s="30" t="e">
        <f>+SUM(E79:AB79)</f>
        <v>#REF!</v>
      </c>
    </row>
    <row r="80" spans="1:29" ht="14" x14ac:dyDescent="0.25">
      <c r="A80" s="192" t="e">
        <f t="shared" ref="A80" si="56">A27</f>
        <v>#REF!</v>
      </c>
      <c r="B80" s="192"/>
      <c r="C80" s="13" t="s">
        <v>35</v>
      </c>
      <c r="D80" s="14" t="e">
        <f>+D27</f>
        <v>#REF!</v>
      </c>
      <c r="E80" s="10" t="e">
        <f>#REF!</f>
        <v>#REF!</v>
      </c>
      <c r="F80" s="15" t="e">
        <f>#REF!</f>
        <v>#REF!</v>
      </c>
      <c r="G80" s="15" t="e">
        <f>#REF!</f>
        <v>#REF!</v>
      </c>
      <c r="H80" s="15" t="e">
        <f>#REF!</f>
        <v>#REF!</v>
      </c>
      <c r="I80" s="15" t="e">
        <f>#REF!</f>
        <v>#REF!</v>
      </c>
      <c r="J80" s="15" t="e">
        <f>#REF!</f>
        <v>#REF!</v>
      </c>
      <c r="K80" s="15" t="e">
        <f>#REF!</f>
        <v>#REF!</v>
      </c>
      <c r="L80" s="15" t="e">
        <f>#REF!</f>
        <v>#REF!</v>
      </c>
      <c r="M80" s="15" t="e">
        <f>#REF!</f>
        <v>#REF!</v>
      </c>
      <c r="N80" s="15" t="e">
        <f>#REF!</f>
        <v>#REF!</v>
      </c>
      <c r="O80" s="15" t="e">
        <f>#REF!</f>
        <v>#REF!</v>
      </c>
      <c r="P80" s="15" t="e">
        <f>#REF!</f>
        <v>#REF!</v>
      </c>
      <c r="Q80" s="15" t="e">
        <f>#REF!</f>
        <v>#REF!</v>
      </c>
      <c r="R80" s="15" t="e">
        <f>#REF!</f>
        <v>#REF!</v>
      </c>
      <c r="S80" s="15" t="e">
        <f>#REF!</f>
        <v>#REF!</v>
      </c>
      <c r="T80" s="15" t="e">
        <f>#REF!</f>
        <v>#REF!</v>
      </c>
      <c r="U80" s="15" t="e">
        <f>#REF!</f>
        <v>#REF!</v>
      </c>
      <c r="V80" s="15" t="e">
        <f>#REF!</f>
        <v>#REF!</v>
      </c>
      <c r="W80" s="15" t="e">
        <f>#REF!</f>
        <v>#REF!</v>
      </c>
      <c r="X80" s="15" t="e">
        <f>#REF!</f>
        <v>#REF!</v>
      </c>
      <c r="Y80" s="15" t="e">
        <f>#REF!</f>
        <v>#REF!</v>
      </c>
      <c r="Z80" s="15" t="e">
        <f>#REF!</f>
        <v>#REF!</v>
      </c>
      <c r="AA80" s="15" t="e">
        <f>#REF!</f>
        <v>#REF!</v>
      </c>
      <c r="AB80" s="16" t="e">
        <f>#REF!</f>
        <v>#REF!</v>
      </c>
      <c r="AC80" s="12" t="e">
        <f>+SUM(E80:AB80)*D80</f>
        <v>#REF!</v>
      </c>
    </row>
    <row r="81" spans="1:29" ht="14" x14ac:dyDescent="0.25">
      <c r="A81" s="193"/>
      <c r="B81" s="193"/>
      <c r="C81" s="17" t="s">
        <v>36</v>
      </c>
      <c r="D81" s="18" t="e">
        <f>+D28</f>
        <v>#REF!</v>
      </c>
      <c r="E81" s="19" t="e">
        <f>#REF!</f>
        <v>#REF!</v>
      </c>
      <c r="F81" s="20" t="e">
        <f>#REF!</f>
        <v>#REF!</v>
      </c>
      <c r="G81" s="20" t="e">
        <f>#REF!</f>
        <v>#REF!</v>
      </c>
      <c r="H81" s="20" t="e">
        <f>#REF!</f>
        <v>#REF!</v>
      </c>
      <c r="I81" s="20" t="e">
        <f>#REF!</f>
        <v>#REF!</v>
      </c>
      <c r="J81" s="20" t="e">
        <f>#REF!</f>
        <v>#REF!</v>
      </c>
      <c r="K81" s="20" t="e">
        <f>#REF!</f>
        <v>#REF!</v>
      </c>
      <c r="L81" s="20" t="e">
        <f>#REF!</f>
        <v>#REF!</v>
      </c>
      <c r="M81" s="20" t="e">
        <f>#REF!</f>
        <v>#REF!</v>
      </c>
      <c r="N81" s="20" t="e">
        <f>#REF!</f>
        <v>#REF!</v>
      </c>
      <c r="O81" s="20" t="e">
        <f>#REF!</f>
        <v>#REF!</v>
      </c>
      <c r="P81" s="20" t="e">
        <f>#REF!</f>
        <v>#REF!</v>
      </c>
      <c r="Q81" s="20" t="e">
        <f>#REF!</f>
        <v>#REF!</v>
      </c>
      <c r="R81" s="20" t="e">
        <f>#REF!</f>
        <v>#REF!</v>
      </c>
      <c r="S81" s="20" t="e">
        <f>#REF!</f>
        <v>#REF!</v>
      </c>
      <c r="T81" s="20" t="e">
        <f>#REF!</f>
        <v>#REF!</v>
      </c>
      <c r="U81" s="20" t="e">
        <f>#REF!</f>
        <v>#REF!</v>
      </c>
      <c r="V81" s="20" t="e">
        <f>#REF!</f>
        <v>#REF!</v>
      </c>
      <c r="W81" s="20" t="e">
        <f>#REF!</f>
        <v>#REF!</v>
      </c>
      <c r="X81" s="20" t="e">
        <f>#REF!</f>
        <v>#REF!</v>
      </c>
      <c r="Y81" s="20" t="e">
        <f>#REF!</f>
        <v>#REF!</v>
      </c>
      <c r="Z81" s="20" t="e">
        <f>#REF!</f>
        <v>#REF!</v>
      </c>
      <c r="AA81" s="20" t="e">
        <f>#REF!</f>
        <v>#REF!</v>
      </c>
      <c r="AB81" s="21" t="e">
        <f>#REF!</f>
        <v>#REF!</v>
      </c>
      <c r="AC81" s="12" t="e">
        <f>+SUM(E81:AB81)*D81</f>
        <v>#REF!</v>
      </c>
    </row>
    <row r="82" spans="1:29" ht="14" x14ac:dyDescent="0.25">
      <c r="A82" s="193"/>
      <c r="B82" s="193"/>
      <c r="C82" s="22" t="s">
        <v>37</v>
      </c>
      <c r="D82" s="23" t="e">
        <f>+D29</f>
        <v>#REF!</v>
      </c>
      <c r="E82" s="24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 t="e">
        <f>#REF!</f>
        <v>#REF!</v>
      </c>
      <c r="O82" s="25" t="e">
        <f>#REF!</f>
        <v>#REF!</v>
      </c>
      <c r="P82" s="25" t="e">
        <f>#REF!</f>
        <v>#REF!</v>
      </c>
      <c r="Q82" s="25" t="e">
        <f>#REF!</f>
        <v>#REF!</v>
      </c>
      <c r="R82" s="25" t="e">
        <f>#REF!</f>
        <v>#REF!</v>
      </c>
      <c r="S82" s="25" t="e">
        <f>#REF!</f>
        <v>#REF!</v>
      </c>
      <c r="T82" s="25" t="e">
        <f>#REF!</f>
        <v>#REF!</v>
      </c>
      <c r="U82" s="25" t="e">
        <f>#REF!</f>
        <v>#REF!</v>
      </c>
      <c r="V82" s="25" t="e">
        <f>#REF!</f>
        <v>#REF!</v>
      </c>
      <c r="W82" s="25" t="e">
        <f>#REF!</f>
        <v>#REF!</v>
      </c>
      <c r="X82" s="25" t="e">
        <f>#REF!</f>
        <v>#REF!</v>
      </c>
      <c r="Y82" s="25" t="e">
        <f>#REF!</f>
        <v>#REF!</v>
      </c>
      <c r="Z82" s="25" t="e">
        <f>#REF!</f>
        <v>#REF!</v>
      </c>
      <c r="AA82" s="25" t="e">
        <f>#REF!</f>
        <v>#REF!</v>
      </c>
      <c r="AB82" s="26" t="e">
        <f>#REF!</f>
        <v>#REF!</v>
      </c>
      <c r="AC82" s="12" t="e">
        <f>+SUM(E82:AB82)*D82</f>
        <v>#REF!</v>
      </c>
    </row>
    <row r="83" spans="1:29" ht="14.5" thickBot="1" x14ac:dyDescent="0.3">
      <c r="A83" s="194"/>
      <c r="B83" s="194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7">SUMPRODUCT($D80:$D82,F80:F82)</f>
        <v>#REF!</v>
      </c>
      <c r="G83" s="29" t="e">
        <f t="shared" si="57"/>
        <v>#REF!</v>
      </c>
      <c r="H83" s="29" t="e">
        <f t="shared" si="57"/>
        <v>#REF!</v>
      </c>
      <c r="I83" s="29" t="e">
        <f t="shared" si="57"/>
        <v>#REF!</v>
      </c>
      <c r="J83" s="29" t="e">
        <f t="shared" si="57"/>
        <v>#REF!</v>
      </c>
      <c r="K83" s="29" t="e">
        <f t="shared" si="57"/>
        <v>#REF!</v>
      </c>
      <c r="L83" s="29" t="e">
        <f t="shared" si="57"/>
        <v>#REF!</v>
      </c>
      <c r="M83" s="29" t="e">
        <f t="shared" si="57"/>
        <v>#REF!</v>
      </c>
      <c r="N83" s="29" t="e">
        <f t="shared" si="57"/>
        <v>#REF!</v>
      </c>
      <c r="O83" s="29" t="e">
        <f t="shared" si="57"/>
        <v>#REF!</v>
      </c>
      <c r="P83" s="29" t="e">
        <f t="shared" si="57"/>
        <v>#REF!</v>
      </c>
      <c r="Q83" s="29" t="e">
        <f t="shared" si="57"/>
        <v>#REF!</v>
      </c>
      <c r="R83" s="29" t="e">
        <f t="shared" si="57"/>
        <v>#REF!</v>
      </c>
      <c r="S83" s="29" t="e">
        <f t="shared" si="57"/>
        <v>#REF!</v>
      </c>
      <c r="T83" s="29" t="e">
        <f t="shared" si="57"/>
        <v>#REF!</v>
      </c>
      <c r="U83" s="29" t="e">
        <f t="shared" si="57"/>
        <v>#REF!</v>
      </c>
      <c r="V83" s="29" t="e">
        <f t="shared" si="57"/>
        <v>#REF!</v>
      </c>
      <c r="W83" s="29" t="e">
        <f t="shared" si="57"/>
        <v>#REF!</v>
      </c>
      <c r="X83" s="29" t="e">
        <f t="shared" si="57"/>
        <v>#REF!</v>
      </c>
      <c r="Y83" s="29" t="e">
        <f t="shared" si="57"/>
        <v>#REF!</v>
      </c>
      <c r="Z83" s="29" t="e">
        <f t="shared" si="57"/>
        <v>#REF!</v>
      </c>
      <c r="AA83" s="29" t="e">
        <f t="shared" si="57"/>
        <v>#REF!</v>
      </c>
      <c r="AB83" s="29" t="e">
        <f t="shared" si="57"/>
        <v>#REF!</v>
      </c>
      <c r="AC83" s="30" t="e">
        <f>+SUM(E83:AB83)</f>
        <v>#REF!</v>
      </c>
    </row>
    <row r="84" spans="1:29" ht="14" x14ac:dyDescent="0.25">
      <c r="A84" s="192" t="e">
        <f t="shared" ref="A84" si="58">A31</f>
        <v>#REF!</v>
      </c>
      <c r="B84" s="193"/>
      <c r="C84" s="13" t="s">
        <v>35</v>
      </c>
      <c r="D84" s="14" t="e">
        <f>+D31</f>
        <v>#REF!</v>
      </c>
      <c r="E84" s="10" t="e">
        <f>#REF!</f>
        <v>#REF!</v>
      </c>
      <c r="F84" s="15" t="e">
        <f>#REF!</f>
        <v>#REF!</v>
      </c>
      <c r="G84" s="15" t="e">
        <f>#REF!</f>
        <v>#REF!</v>
      </c>
      <c r="H84" s="15" t="e">
        <f>#REF!</f>
        <v>#REF!</v>
      </c>
      <c r="I84" s="15" t="e">
        <f>#REF!</f>
        <v>#REF!</v>
      </c>
      <c r="J84" s="15" t="e">
        <f>#REF!</f>
        <v>#REF!</v>
      </c>
      <c r="K84" s="15" t="e">
        <f>#REF!</f>
        <v>#REF!</v>
      </c>
      <c r="L84" s="15" t="e">
        <f>#REF!</f>
        <v>#REF!</v>
      </c>
      <c r="M84" s="15" t="e">
        <f>#REF!</f>
        <v>#REF!</v>
      </c>
      <c r="N84" s="15" t="e">
        <f>#REF!</f>
        <v>#REF!</v>
      </c>
      <c r="O84" s="15" t="e">
        <f>#REF!</f>
        <v>#REF!</v>
      </c>
      <c r="P84" s="15" t="e">
        <f>#REF!</f>
        <v>#REF!</v>
      </c>
      <c r="Q84" s="15" t="e">
        <f>#REF!</f>
        <v>#REF!</v>
      </c>
      <c r="R84" s="15" t="e">
        <f>#REF!</f>
        <v>#REF!</v>
      </c>
      <c r="S84" s="15" t="e">
        <f>#REF!</f>
        <v>#REF!</v>
      </c>
      <c r="T84" s="15" t="e">
        <f>#REF!</f>
        <v>#REF!</v>
      </c>
      <c r="U84" s="15" t="e">
        <f>#REF!</f>
        <v>#REF!</v>
      </c>
      <c r="V84" s="15" t="e">
        <f>#REF!</f>
        <v>#REF!</v>
      </c>
      <c r="W84" s="15" t="e">
        <f>#REF!</f>
        <v>#REF!</v>
      </c>
      <c r="X84" s="15" t="e">
        <f>#REF!</f>
        <v>#REF!</v>
      </c>
      <c r="Y84" s="15" t="e">
        <f>#REF!</f>
        <v>#REF!</v>
      </c>
      <c r="Z84" s="15" t="e">
        <f>#REF!</f>
        <v>#REF!</v>
      </c>
      <c r="AA84" s="15" t="e">
        <f>#REF!</f>
        <v>#REF!</v>
      </c>
      <c r="AB84" s="16" t="e">
        <f>#REF!</f>
        <v>#REF!</v>
      </c>
      <c r="AC84" s="12" t="e">
        <f>+SUM(E84:AB84)*D84</f>
        <v>#REF!</v>
      </c>
    </row>
    <row r="85" spans="1:29" ht="14" x14ac:dyDescent="0.25">
      <c r="A85" s="193"/>
      <c r="B85" s="193"/>
      <c r="C85" s="17" t="s">
        <v>36</v>
      </c>
      <c r="D85" s="18" t="e">
        <f>+D32</f>
        <v>#REF!</v>
      </c>
      <c r="E85" s="19" t="e">
        <f>#REF!</f>
        <v>#REF!</v>
      </c>
      <c r="F85" s="20" t="e">
        <f>#REF!</f>
        <v>#REF!</v>
      </c>
      <c r="G85" s="20" t="e">
        <f>#REF!</f>
        <v>#REF!</v>
      </c>
      <c r="H85" s="20" t="e">
        <f>#REF!</f>
        <v>#REF!</v>
      </c>
      <c r="I85" s="20" t="e">
        <f>#REF!</f>
        <v>#REF!</v>
      </c>
      <c r="J85" s="20" t="e">
        <f>#REF!</f>
        <v>#REF!</v>
      </c>
      <c r="K85" s="20" t="e">
        <f>#REF!</f>
        <v>#REF!</v>
      </c>
      <c r="L85" s="20" t="e">
        <f>#REF!</f>
        <v>#REF!</v>
      </c>
      <c r="M85" s="20" t="e">
        <f>#REF!</f>
        <v>#REF!</v>
      </c>
      <c r="N85" s="20" t="e">
        <f>#REF!</f>
        <v>#REF!</v>
      </c>
      <c r="O85" s="20" t="e">
        <f>#REF!</f>
        <v>#REF!</v>
      </c>
      <c r="P85" s="20" t="e">
        <f>#REF!</f>
        <v>#REF!</v>
      </c>
      <c r="Q85" s="20" t="e">
        <f>#REF!</f>
        <v>#REF!</v>
      </c>
      <c r="R85" s="20" t="e">
        <f>#REF!</f>
        <v>#REF!</v>
      </c>
      <c r="S85" s="20" t="e">
        <f>#REF!</f>
        <v>#REF!</v>
      </c>
      <c r="T85" s="20" t="e">
        <f>#REF!</f>
        <v>#REF!</v>
      </c>
      <c r="U85" s="20" t="e">
        <f>#REF!</f>
        <v>#REF!</v>
      </c>
      <c r="V85" s="20" t="e">
        <f>#REF!</f>
        <v>#REF!</v>
      </c>
      <c r="W85" s="20" t="e">
        <f>#REF!</f>
        <v>#REF!</v>
      </c>
      <c r="X85" s="20" t="e">
        <f>#REF!</f>
        <v>#REF!</v>
      </c>
      <c r="Y85" s="20" t="e">
        <f>#REF!</f>
        <v>#REF!</v>
      </c>
      <c r="Z85" s="20" t="e">
        <f>#REF!</f>
        <v>#REF!</v>
      </c>
      <c r="AA85" s="20" t="e">
        <f>#REF!</f>
        <v>#REF!</v>
      </c>
      <c r="AB85" s="21" t="e">
        <f>#REF!</f>
        <v>#REF!</v>
      </c>
      <c r="AC85" s="12" t="e">
        <f>+SUM(E85:AB85)*D85</f>
        <v>#REF!</v>
      </c>
    </row>
    <row r="86" spans="1:29" ht="14" x14ac:dyDescent="0.25">
      <c r="A86" s="193"/>
      <c r="B86" s="193"/>
      <c r="C86" s="22" t="s">
        <v>37</v>
      </c>
      <c r="D86" s="23" t="e">
        <f>+D33</f>
        <v>#REF!</v>
      </c>
      <c r="E86" s="24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 t="e">
        <f>#REF!</f>
        <v>#REF!</v>
      </c>
      <c r="O86" s="25" t="e">
        <f>#REF!</f>
        <v>#REF!</v>
      </c>
      <c r="P86" s="25" t="e">
        <f>#REF!</f>
        <v>#REF!</v>
      </c>
      <c r="Q86" s="25" t="e">
        <f>#REF!</f>
        <v>#REF!</v>
      </c>
      <c r="R86" s="25" t="e">
        <f>#REF!</f>
        <v>#REF!</v>
      </c>
      <c r="S86" s="25" t="e">
        <f>#REF!</f>
        <v>#REF!</v>
      </c>
      <c r="T86" s="25" t="e">
        <f>#REF!</f>
        <v>#REF!</v>
      </c>
      <c r="U86" s="25" t="e">
        <f>#REF!</f>
        <v>#REF!</v>
      </c>
      <c r="V86" s="25" t="e">
        <f>#REF!</f>
        <v>#REF!</v>
      </c>
      <c r="W86" s="25" t="e">
        <f>#REF!</f>
        <v>#REF!</v>
      </c>
      <c r="X86" s="25" t="e">
        <f>#REF!</f>
        <v>#REF!</v>
      </c>
      <c r="Y86" s="25" t="e">
        <f>#REF!</f>
        <v>#REF!</v>
      </c>
      <c r="Z86" s="25" t="e">
        <f>#REF!</f>
        <v>#REF!</v>
      </c>
      <c r="AA86" s="25" t="e">
        <f>#REF!</f>
        <v>#REF!</v>
      </c>
      <c r="AB86" s="26" t="e">
        <f>#REF!</f>
        <v>#REF!</v>
      </c>
      <c r="AC86" s="12" t="e">
        <f>+SUM(E86:AB86)*D86</f>
        <v>#REF!</v>
      </c>
    </row>
    <row r="87" spans="1:29" ht="14.5" thickBot="1" x14ac:dyDescent="0.3">
      <c r="A87" s="194"/>
      <c r="B87" s="194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:AB87" si="59">SUMPRODUCT($D84:$D86,F84:F86)</f>
        <v>#REF!</v>
      </c>
      <c r="G87" s="29" t="e">
        <f t="shared" si="59"/>
        <v>#REF!</v>
      </c>
      <c r="H87" s="29" t="e">
        <f t="shared" si="59"/>
        <v>#REF!</v>
      </c>
      <c r="I87" s="29" t="e">
        <f t="shared" si="59"/>
        <v>#REF!</v>
      </c>
      <c r="J87" s="29" t="e">
        <f t="shared" si="59"/>
        <v>#REF!</v>
      </c>
      <c r="K87" s="29" t="e">
        <f t="shared" si="59"/>
        <v>#REF!</v>
      </c>
      <c r="L87" s="29" t="e">
        <f t="shared" si="59"/>
        <v>#REF!</v>
      </c>
      <c r="M87" s="29" t="e">
        <f t="shared" si="59"/>
        <v>#REF!</v>
      </c>
      <c r="N87" s="29" t="e">
        <f t="shared" si="59"/>
        <v>#REF!</v>
      </c>
      <c r="O87" s="29" t="e">
        <f t="shared" si="59"/>
        <v>#REF!</v>
      </c>
      <c r="P87" s="29" t="e">
        <f t="shared" si="59"/>
        <v>#REF!</v>
      </c>
      <c r="Q87" s="29" t="e">
        <f t="shared" si="59"/>
        <v>#REF!</v>
      </c>
      <c r="R87" s="29" t="e">
        <f t="shared" si="59"/>
        <v>#REF!</v>
      </c>
      <c r="S87" s="29" t="e">
        <f t="shared" si="59"/>
        <v>#REF!</v>
      </c>
      <c r="T87" s="29" t="e">
        <f t="shared" si="59"/>
        <v>#REF!</v>
      </c>
      <c r="U87" s="29" t="e">
        <f t="shared" si="59"/>
        <v>#REF!</v>
      </c>
      <c r="V87" s="29" t="e">
        <f t="shared" si="59"/>
        <v>#REF!</v>
      </c>
      <c r="W87" s="29" t="e">
        <f t="shared" si="59"/>
        <v>#REF!</v>
      </c>
      <c r="X87" s="29" t="e">
        <f t="shared" si="59"/>
        <v>#REF!</v>
      </c>
      <c r="Y87" s="29" t="e">
        <f t="shared" si="59"/>
        <v>#REF!</v>
      </c>
      <c r="Z87" s="29" t="e">
        <f t="shared" si="59"/>
        <v>#REF!</v>
      </c>
      <c r="AA87" s="29" t="e">
        <f t="shared" si="59"/>
        <v>#REF!</v>
      </c>
      <c r="AB87" s="29" t="e">
        <f t="shared" si="59"/>
        <v>#REF!</v>
      </c>
      <c r="AC87" s="30" t="e">
        <f>+SUM(E87:AB87)</f>
        <v>#REF!</v>
      </c>
    </row>
    <row r="88" spans="1:29" ht="14" x14ac:dyDescent="0.25">
      <c r="A88" s="192" t="e">
        <f t="shared" ref="A88" si="60">A35</f>
        <v>#REF!</v>
      </c>
      <c r="B88" s="192"/>
      <c r="C88" s="13" t="s">
        <v>35</v>
      </c>
      <c r="D88" s="14" t="e">
        <f>+D35</f>
        <v>#REF!</v>
      </c>
      <c r="E88" s="10" t="e">
        <f>#REF!</f>
        <v>#REF!</v>
      </c>
      <c r="F88" s="15" t="e">
        <f>#REF!</f>
        <v>#REF!</v>
      </c>
      <c r="G88" s="15" t="e">
        <f>#REF!</f>
        <v>#REF!</v>
      </c>
      <c r="H88" s="15" t="e">
        <f>#REF!</f>
        <v>#REF!</v>
      </c>
      <c r="I88" s="15" t="e">
        <f>#REF!</f>
        <v>#REF!</v>
      </c>
      <c r="J88" s="15" t="e">
        <f>#REF!</f>
        <v>#REF!</v>
      </c>
      <c r="K88" s="15" t="e">
        <f>#REF!</f>
        <v>#REF!</v>
      </c>
      <c r="L88" s="15" t="e">
        <f>#REF!</f>
        <v>#REF!</v>
      </c>
      <c r="M88" s="15" t="e">
        <f>#REF!</f>
        <v>#REF!</v>
      </c>
      <c r="N88" s="15" t="e">
        <f>#REF!</f>
        <v>#REF!</v>
      </c>
      <c r="O88" s="15" t="e">
        <f>#REF!</f>
        <v>#REF!</v>
      </c>
      <c r="P88" s="15" t="e">
        <f>#REF!</f>
        <v>#REF!</v>
      </c>
      <c r="Q88" s="15" t="e">
        <f>#REF!</f>
        <v>#REF!</v>
      </c>
      <c r="R88" s="15" t="e">
        <f>#REF!</f>
        <v>#REF!</v>
      </c>
      <c r="S88" s="15" t="e">
        <f>#REF!</f>
        <v>#REF!</v>
      </c>
      <c r="T88" s="15" t="e">
        <f>#REF!</f>
        <v>#REF!</v>
      </c>
      <c r="U88" s="15" t="e">
        <f>#REF!</f>
        <v>#REF!</v>
      </c>
      <c r="V88" s="15" t="e">
        <f>#REF!</f>
        <v>#REF!</v>
      </c>
      <c r="W88" s="15" t="e">
        <f>#REF!</f>
        <v>#REF!</v>
      </c>
      <c r="X88" s="15" t="e">
        <f>#REF!</f>
        <v>#REF!</v>
      </c>
      <c r="Y88" s="15" t="e">
        <f>#REF!</f>
        <v>#REF!</v>
      </c>
      <c r="Z88" s="15" t="e">
        <f>#REF!</f>
        <v>#REF!</v>
      </c>
      <c r="AA88" s="15" t="e">
        <f>#REF!</f>
        <v>#REF!</v>
      </c>
      <c r="AB88" s="16" t="e">
        <f>#REF!</f>
        <v>#REF!</v>
      </c>
      <c r="AC88" s="12" t="e">
        <f>+SUM(E88:AB88)*D88</f>
        <v>#REF!</v>
      </c>
    </row>
    <row r="89" spans="1:29" ht="14" x14ac:dyDescent="0.25">
      <c r="A89" s="193"/>
      <c r="B89" s="193"/>
      <c r="C89" s="17" t="s">
        <v>36</v>
      </c>
      <c r="D89" s="18" t="e">
        <f>+D36</f>
        <v>#REF!</v>
      </c>
      <c r="E89" s="19" t="e">
        <f>#REF!</f>
        <v>#REF!</v>
      </c>
      <c r="F89" s="20" t="e">
        <f>#REF!</f>
        <v>#REF!</v>
      </c>
      <c r="G89" s="20" t="e">
        <f>#REF!</f>
        <v>#REF!</v>
      </c>
      <c r="H89" s="20" t="e">
        <f>#REF!</f>
        <v>#REF!</v>
      </c>
      <c r="I89" s="20" t="e">
        <f>#REF!</f>
        <v>#REF!</v>
      </c>
      <c r="J89" s="20" t="e">
        <f>#REF!</f>
        <v>#REF!</v>
      </c>
      <c r="K89" s="20" t="e">
        <f>#REF!</f>
        <v>#REF!</v>
      </c>
      <c r="L89" s="20" t="e">
        <f>#REF!</f>
        <v>#REF!</v>
      </c>
      <c r="M89" s="20" t="e">
        <f>#REF!</f>
        <v>#REF!</v>
      </c>
      <c r="N89" s="20" t="e">
        <f>#REF!</f>
        <v>#REF!</v>
      </c>
      <c r="O89" s="20" t="e">
        <f>#REF!</f>
        <v>#REF!</v>
      </c>
      <c r="P89" s="20" t="e">
        <f>#REF!</f>
        <v>#REF!</v>
      </c>
      <c r="Q89" s="20" t="e">
        <f>#REF!</f>
        <v>#REF!</v>
      </c>
      <c r="R89" s="20" t="e">
        <f>#REF!</f>
        <v>#REF!</v>
      </c>
      <c r="S89" s="20" t="e">
        <f>#REF!</f>
        <v>#REF!</v>
      </c>
      <c r="T89" s="20" t="e">
        <f>#REF!</f>
        <v>#REF!</v>
      </c>
      <c r="U89" s="20" t="e">
        <f>#REF!</f>
        <v>#REF!</v>
      </c>
      <c r="V89" s="20" t="e">
        <f>#REF!</f>
        <v>#REF!</v>
      </c>
      <c r="W89" s="20" t="e">
        <f>#REF!</f>
        <v>#REF!</v>
      </c>
      <c r="X89" s="20" t="e">
        <f>#REF!</f>
        <v>#REF!</v>
      </c>
      <c r="Y89" s="20" t="e">
        <f>#REF!</f>
        <v>#REF!</v>
      </c>
      <c r="Z89" s="20" t="e">
        <f>#REF!</f>
        <v>#REF!</v>
      </c>
      <c r="AA89" s="20" t="e">
        <f>#REF!</f>
        <v>#REF!</v>
      </c>
      <c r="AB89" s="21" t="e">
        <f>#REF!</f>
        <v>#REF!</v>
      </c>
      <c r="AC89" s="12" t="e">
        <f>+SUM(E89:AB89)*D89</f>
        <v>#REF!</v>
      </c>
    </row>
    <row r="90" spans="1:29" ht="14" x14ac:dyDescent="0.25">
      <c r="A90" s="193"/>
      <c r="B90" s="193"/>
      <c r="C90" s="22" t="s">
        <v>37</v>
      </c>
      <c r="D90" s="23" t="e">
        <f>+D37</f>
        <v>#REF!</v>
      </c>
      <c r="E90" s="24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 t="e">
        <f>#REF!</f>
        <v>#REF!</v>
      </c>
      <c r="O90" s="25" t="e">
        <f>#REF!</f>
        <v>#REF!</v>
      </c>
      <c r="P90" s="25" t="e">
        <f>#REF!</f>
        <v>#REF!</v>
      </c>
      <c r="Q90" s="25" t="e">
        <f>#REF!</f>
        <v>#REF!</v>
      </c>
      <c r="R90" s="25" t="e">
        <f>#REF!</f>
        <v>#REF!</v>
      </c>
      <c r="S90" s="25" t="e">
        <f>#REF!</f>
        <v>#REF!</v>
      </c>
      <c r="T90" s="25" t="e">
        <f>#REF!</f>
        <v>#REF!</v>
      </c>
      <c r="U90" s="25" t="e">
        <f>#REF!</f>
        <v>#REF!</v>
      </c>
      <c r="V90" s="25" t="e">
        <f>#REF!</f>
        <v>#REF!</v>
      </c>
      <c r="W90" s="25" t="e">
        <f>#REF!</f>
        <v>#REF!</v>
      </c>
      <c r="X90" s="25" t="e">
        <f>#REF!</f>
        <v>#REF!</v>
      </c>
      <c r="Y90" s="25" t="e">
        <f>#REF!</f>
        <v>#REF!</v>
      </c>
      <c r="Z90" s="25" t="e">
        <f>#REF!</f>
        <v>#REF!</v>
      </c>
      <c r="AA90" s="25" t="e">
        <f>#REF!</f>
        <v>#REF!</v>
      </c>
      <c r="AB90" s="26" t="e">
        <f>#REF!</f>
        <v>#REF!</v>
      </c>
      <c r="AC90" s="12" t="e">
        <f>+SUM(E90:AB90)*D90</f>
        <v>#REF!</v>
      </c>
    </row>
    <row r="91" spans="1:29" ht="14.5" thickBot="1" x14ac:dyDescent="0.3">
      <c r="A91" s="194"/>
      <c r="B91" s="194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:AB91" si="61">SUMPRODUCT($D88:$D90,F88:F90)</f>
        <v>#REF!</v>
      </c>
      <c r="G91" s="29" t="e">
        <f t="shared" si="61"/>
        <v>#REF!</v>
      </c>
      <c r="H91" s="29" t="e">
        <f t="shared" si="61"/>
        <v>#REF!</v>
      </c>
      <c r="I91" s="29" t="e">
        <f t="shared" si="61"/>
        <v>#REF!</v>
      </c>
      <c r="J91" s="29" t="e">
        <f t="shared" si="61"/>
        <v>#REF!</v>
      </c>
      <c r="K91" s="29" t="e">
        <f t="shared" si="61"/>
        <v>#REF!</v>
      </c>
      <c r="L91" s="29" t="e">
        <f t="shared" si="61"/>
        <v>#REF!</v>
      </c>
      <c r="M91" s="29" t="e">
        <f t="shared" si="61"/>
        <v>#REF!</v>
      </c>
      <c r="N91" s="29" t="e">
        <f t="shared" si="61"/>
        <v>#REF!</v>
      </c>
      <c r="O91" s="29" t="e">
        <f t="shared" si="61"/>
        <v>#REF!</v>
      </c>
      <c r="P91" s="29" t="e">
        <f t="shared" si="61"/>
        <v>#REF!</v>
      </c>
      <c r="Q91" s="29" t="e">
        <f t="shared" si="61"/>
        <v>#REF!</v>
      </c>
      <c r="R91" s="29" t="e">
        <f t="shared" si="61"/>
        <v>#REF!</v>
      </c>
      <c r="S91" s="29" t="e">
        <f t="shared" si="61"/>
        <v>#REF!</v>
      </c>
      <c r="T91" s="29" t="e">
        <f t="shared" si="61"/>
        <v>#REF!</v>
      </c>
      <c r="U91" s="29" t="e">
        <f t="shared" si="61"/>
        <v>#REF!</v>
      </c>
      <c r="V91" s="29" t="e">
        <f t="shared" si="61"/>
        <v>#REF!</v>
      </c>
      <c r="W91" s="29" t="e">
        <f t="shared" si="61"/>
        <v>#REF!</v>
      </c>
      <c r="X91" s="29" t="e">
        <f t="shared" si="61"/>
        <v>#REF!</v>
      </c>
      <c r="Y91" s="29" t="e">
        <f t="shared" si="61"/>
        <v>#REF!</v>
      </c>
      <c r="Z91" s="29" t="e">
        <f t="shared" si="61"/>
        <v>#REF!</v>
      </c>
      <c r="AA91" s="29" t="e">
        <f t="shared" si="61"/>
        <v>#REF!</v>
      </c>
      <c r="AB91" s="29" t="e">
        <f t="shared" si="61"/>
        <v>#REF!</v>
      </c>
      <c r="AC91" s="30" t="e">
        <f>+SUM(E91:AB91)</f>
        <v>#REF!</v>
      </c>
    </row>
    <row r="92" spans="1:29" ht="14" x14ac:dyDescent="0.25">
      <c r="A92" s="192" t="e">
        <f t="shared" ref="A92" si="62">A39</f>
        <v>#REF!</v>
      </c>
      <c r="B92" s="192"/>
      <c r="C92" s="13" t="s">
        <v>35</v>
      </c>
      <c r="D92" s="14" t="e">
        <f>+D39</f>
        <v>#REF!</v>
      </c>
      <c r="E92" s="10" t="e">
        <f>#REF!</f>
        <v>#REF!</v>
      </c>
      <c r="F92" s="15" t="e">
        <f>#REF!</f>
        <v>#REF!</v>
      </c>
      <c r="G92" s="15" t="e">
        <f>#REF!</f>
        <v>#REF!</v>
      </c>
      <c r="H92" s="15" t="e">
        <f>#REF!</f>
        <v>#REF!</v>
      </c>
      <c r="I92" s="15" t="e">
        <f>#REF!</f>
        <v>#REF!</v>
      </c>
      <c r="J92" s="15" t="e">
        <f>#REF!</f>
        <v>#REF!</v>
      </c>
      <c r="K92" s="15" t="e">
        <f>#REF!</f>
        <v>#REF!</v>
      </c>
      <c r="L92" s="15" t="e">
        <f>#REF!</f>
        <v>#REF!</v>
      </c>
      <c r="M92" s="15" t="e">
        <f>#REF!</f>
        <v>#REF!</v>
      </c>
      <c r="N92" s="15" t="e">
        <f>#REF!</f>
        <v>#REF!</v>
      </c>
      <c r="O92" s="15" t="e">
        <f>#REF!</f>
        <v>#REF!</v>
      </c>
      <c r="P92" s="15" t="e">
        <f>#REF!</f>
        <v>#REF!</v>
      </c>
      <c r="Q92" s="15" t="e">
        <f>#REF!</f>
        <v>#REF!</v>
      </c>
      <c r="R92" s="15" t="e">
        <f>#REF!</f>
        <v>#REF!</v>
      </c>
      <c r="S92" s="15" t="e">
        <f>#REF!</f>
        <v>#REF!</v>
      </c>
      <c r="T92" s="15" t="e">
        <f>#REF!</f>
        <v>#REF!</v>
      </c>
      <c r="U92" s="15" t="e">
        <f>#REF!</f>
        <v>#REF!</v>
      </c>
      <c r="V92" s="15" t="e">
        <f>#REF!</f>
        <v>#REF!</v>
      </c>
      <c r="W92" s="15" t="e">
        <f>#REF!</f>
        <v>#REF!</v>
      </c>
      <c r="X92" s="15" t="e">
        <f>#REF!</f>
        <v>#REF!</v>
      </c>
      <c r="Y92" s="15" t="e">
        <f>#REF!</f>
        <v>#REF!</v>
      </c>
      <c r="Z92" s="15" t="e">
        <f>#REF!</f>
        <v>#REF!</v>
      </c>
      <c r="AA92" s="15" t="e">
        <f>#REF!</f>
        <v>#REF!</v>
      </c>
      <c r="AB92" s="16" t="e">
        <f>#REF!</f>
        <v>#REF!</v>
      </c>
      <c r="AC92" s="12" t="e">
        <f>+SUM(E92:AB92)*D92</f>
        <v>#REF!</v>
      </c>
    </row>
    <row r="93" spans="1:29" ht="14" x14ac:dyDescent="0.25">
      <c r="A93" s="193"/>
      <c r="B93" s="193"/>
      <c r="C93" s="17" t="s">
        <v>36</v>
      </c>
      <c r="D93" s="18" t="e">
        <f>+D40</f>
        <v>#REF!</v>
      </c>
      <c r="E93" s="19" t="e">
        <f>#REF!</f>
        <v>#REF!</v>
      </c>
      <c r="F93" s="20" t="e">
        <f>#REF!</f>
        <v>#REF!</v>
      </c>
      <c r="G93" s="20" t="e">
        <f>#REF!</f>
        <v>#REF!</v>
      </c>
      <c r="H93" s="20" t="e">
        <f>#REF!</f>
        <v>#REF!</v>
      </c>
      <c r="I93" s="20" t="e">
        <f>#REF!</f>
        <v>#REF!</v>
      </c>
      <c r="J93" s="20" t="e">
        <f>#REF!</f>
        <v>#REF!</v>
      </c>
      <c r="K93" s="20" t="e">
        <f>#REF!</f>
        <v>#REF!</v>
      </c>
      <c r="L93" s="20" t="e">
        <f>#REF!</f>
        <v>#REF!</v>
      </c>
      <c r="M93" s="20" t="e">
        <f>#REF!</f>
        <v>#REF!</v>
      </c>
      <c r="N93" s="20" t="e">
        <f>#REF!</f>
        <v>#REF!</v>
      </c>
      <c r="O93" s="20" t="e">
        <f>#REF!</f>
        <v>#REF!</v>
      </c>
      <c r="P93" s="20" t="e">
        <f>#REF!</f>
        <v>#REF!</v>
      </c>
      <c r="Q93" s="20" t="e">
        <f>#REF!</f>
        <v>#REF!</v>
      </c>
      <c r="R93" s="20" t="e">
        <f>#REF!</f>
        <v>#REF!</v>
      </c>
      <c r="S93" s="20" t="e">
        <f>#REF!</f>
        <v>#REF!</v>
      </c>
      <c r="T93" s="20" t="e">
        <f>#REF!</f>
        <v>#REF!</v>
      </c>
      <c r="U93" s="20" t="e">
        <f>#REF!</f>
        <v>#REF!</v>
      </c>
      <c r="V93" s="20" t="e">
        <f>#REF!</f>
        <v>#REF!</v>
      </c>
      <c r="W93" s="20" t="e">
        <f>#REF!</f>
        <v>#REF!</v>
      </c>
      <c r="X93" s="20" t="e">
        <f>#REF!</f>
        <v>#REF!</v>
      </c>
      <c r="Y93" s="20" t="e">
        <f>#REF!</f>
        <v>#REF!</v>
      </c>
      <c r="Z93" s="20" t="e">
        <f>#REF!</f>
        <v>#REF!</v>
      </c>
      <c r="AA93" s="20" t="e">
        <f>#REF!</f>
        <v>#REF!</v>
      </c>
      <c r="AB93" s="21" t="e">
        <f>#REF!</f>
        <v>#REF!</v>
      </c>
      <c r="AC93" s="12" t="e">
        <f>+SUM(E93:AB93)*D93</f>
        <v>#REF!</v>
      </c>
    </row>
    <row r="94" spans="1:29" ht="14" x14ac:dyDescent="0.25">
      <c r="A94" s="193"/>
      <c r="B94" s="193"/>
      <c r="C94" s="22" t="s">
        <v>37</v>
      </c>
      <c r="D94" s="23" t="e">
        <f>+D41</f>
        <v>#REF!</v>
      </c>
      <c r="E94" s="24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 t="e">
        <f>#REF!</f>
        <v>#REF!</v>
      </c>
      <c r="O94" s="25" t="e">
        <f>#REF!</f>
        <v>#REF!</v>
      </c>
      <c r="P94" s="25" t="e">
        <f>#REF!</f>
        <v>#REF!</v>
      </c>
      <c r="Q94" s="25" t="e">
        <f>#REF!</f>
        <v>#REF!</v>
      </c>
      <c r="R94" s="25" t="e">
        <f>#REF!</f>
        <v>#REF!</v>
      </c>
      <c r="S94" s="25" t="e">
        <f>#REF!</f>
        <v>#REF!</v>
      </c>
      <c r="T94" s="25" t="e">
        <f>#REF!</f>
        <v>#REF!</v>
      </c>
      <c r="U94" s="25" t="e">
        <f>#REF!</f>
        <v>#REF!</v>
      </c>
      <c r="V94" s="25" t="e">
        <f>#REF!</f>
        <v>#REF!</v>
      </c>
      <c r="W94" s="25" t="e">
        <f>#REF!</f>
        <v>#REF!</v>
      </c>
      <c r="X94" s="25" t="e">
        <f>#REF!</f>
        <v>#REF!</v>
      </c>
      <c r="Y94" s="25" t="e">
        <f>#REF!</f>
        <v>#REF!</v>
      </c>
      <c r="Z94" s="25" t="e">
        <f>#REF!</f>
        <v>#REF!</v>
      </c>
      <c r="AA94" s="25" t="e">
        <f>#REF!</f>
        <v>#REF!</v>
      </c>
      <c r="AB94" s="26" t="e">
        <f>#REF!</f>
        <v>#REF!</v>
      </c>
      <c r="AC94" s="12" t="e">
        <f>+SUM(E94:AB94)*D94</f>
        <v>#REF!</v>
      </c>
    </row>
    <row r="95" spans="1:29" ht="14.5" thickBot="1" x14ac:dyDescent="0.3">
      <c r="A95" s="194"/>
      <c r="B95" s="194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:AB95" si="63">SUMPRODUCT($D92:$D94,F92:F94)</f>
        <v>#REF!</v>
      </c>
      <c r="G95" s="29" t="e">
        <f t="shared" si="63"/>
        <v>#REF!</v>
      </c>
      <c r="H95" s="29" t="e">
        <f t="shared" si="63"/>
        <v>#REF!</v>
      </c>
      <c r="I95" s="29" t="e">
        <f t="shared" si="63"/>
        <v>#REF!</v>
      </c>
      <c r="J95" s="29" t="e">
        <f t="shared" si="63"/>
        <v>#REF!</v>
      </c>
      <c r="K95" s="29" t="e">
        <f t="shared" si="63"/>
        <v>#REF!</v>
      </c>
      <c r="L95" s="29" t="e">
        <f t="shared" si="63"/>
        <v>#REF!</v>
      </c>
      <c r="M95" s="29" t="e">
        <f t="shared" si="63"/>
        <v>#REF!</v>
      </c>
      <c r="N95" s="29" t="e">
        <f t="shared" si="63"/>
        <v>#REF!</v>
      </c>
      <c r="O95" s="29" t="e">
        <f t="shared" si="63"/>
        <v>#REF!</v>
      </c>
      <c r="P95" s="29" t="e">
        <f t="shared" si="63"/>
        <v>#REF!</v>
      </c>
      <c r="Q95" s="29" t="e">
        <f t="shared" si="63"/>
        <v>#REF!</v>
      </c>
      <c r="R95" s="29" t="e">
        <f t="shared" si="63"/>
        <v>#REF!</v>
      </c>
      <c r="S95" s="29" t="e">
        <f t="shared" si="63"/>
        <v>#REF!</v>
      </c>
      <c r="T95" s="29" t="e">
        <f t="shared" si="63"/>
        <v>#REF!</v>
      </c>
      <c r="U95" s="29" t="e">
        <f t="shared" si="63"/>
        <v>#REF!</v>
      </c>
      <c r="V95" s="29" t="e">
        <f t="shared" si="63"/>
        <v>#REF!</v>
      </c>
      <c r="W95" s="29" t="e">
        <f t="shared" si="63"/>
        <v>#REF!</v>
      </c>
      <c r="X95" s="29" t="e">
        <f t="shared" si="63"/>
        <v>#REF!</v>
      </c>
      <c r="Y95" s="29" t="e">
        <f t="shared" si="63"/>
        <v>#REF!</v>
      </c>
      <c r="Z95" s="29" t="e">
        <f t="shared" si="63"/>
        <v>#REF!</v>
      </c>
      <c r="AA95" s="29" t="e">
        <f t="shared" si="63"/>
        <v>#REF!</v>
      </c>
      <c r="AB95" s="29" t="e">
        <f t="shared" si="63"/>
        <v>#REF!</v>
      </c>
      <c r="AC95" s="30" t="e">
        <f>+SUM(E95:AB95)</f>
        <v>#REF!</v>
      </c>
    </row>
    <row r="96" spans="1:29" ht="14" x14ac:dyDescent="0.25">
      <c r="A96" s="192" t="e">
        <f t="shared" ref="A96" si="64">A43</f>
        <v>#REF!</v>
      </c>
      <c r="B96" s="192"/>
      <c r="C96" s="13" t="s">
        <v>35</v>
      </c>
      <c r="D96" s="14" t="e">
        <f>+D43</f>
        <v>#REF!</v>
      </c>
      <c r="E96" s="10" t="e">
        <f>#REF!</f>
        <v>#REF!</v>
      </c>
      <c r="F96" s="15" t="e">
        <f>#REF!</f>
        <v>#REF!</v>
      </c>
      <c r="G96" s="15" t="e">
        <f>#REF!</f>
        <v>#REF!</v>
      </c>
      <c r="H96" s="15" t="e">
        <f>#REF!</f>
        <v>#REF!</v>
      </c>
      <c r="I96" s="15" t="e">
        <f>#REF!</f>
        <v>#REF!</v>
      </c>
      <c r="J96" s="15" t="e">
        <f>#REF!</f>
        <v>#REF!</v>
      </c>
      <c r="K96" s="15" t="e">
        <f>#REF!</f>
        <v>#REF!</v>
      </c>
      <c r="L96" s="15" t="e">
        <f>#REF!</f>
        <v>#REF!</v>
      </c>
      <c r="M96" s="15" t="e">
        <f>#REF!</f>
        <v>#REF!</v>
      </c>
      <c r="N96" s="15" t="e">
        <f>#REF!</f>
        <v>#REF!</v>
      </c>
      <c r="O96" s="15" t="e">
        <f>#REF!</f>
        <v>#REF!</v>
      </c>
      <c r="P96" s="15" t="e">
        <f>#REF!</f>
        <v>#REF!</v>
      </c>
      <c r="Q96" s="15" t="e">
        <f>#REF!</f>
        <v>#REF!</v>
      </c>
      <c r="R96" s="15" t="e">
        <f>#REF!</f>
        <v>#REF!</v>
      </c>
      <c r="S96" s="15" t="e">
        <f>#REF!</f>
        <v>#REF!</v>
      </c>
      <c r="T96" s="15" t="e">
        <f>#REF!</f>
        <v>#REF!</v>
      </c>
      <c r="U96" s="15" t="e">
        <f>#REF!</f>
        <v>#REF!</v>
      </c>
      <c r="V96" s="15" t="e">
        <f>#REF!</f>
        <v>#REF!</v>
      </c>
      <c r="W96" s="15" t="e">
        <f>#REF!</f>
        <v>#REF!</v>
      </c>
      <c r="X96" s="15" t="e">
        <f>#REF!</f>
        <v>#REF!</v>
      </c>
      <c r="Y96" s="15" t="e">
        <f>#REF!</f>
        <v>#REF!</v>
      </c>
      <c r="Z96" s="15" t="e">
        <f>#REF!</f>
        <v>#REF!</v>
      </c>
      <c r="AA96" s="15" t="e">
        <f>#REF!</f>
        <v>#REF!</v>
      </c>
      <c r="AB96" s="16" t="e">
        <f>#REF!</f>
        <v>#REF!</v>
      </c>
      <c r="AC96" s="12" t="e">
        <f>+SUM(E96:AB96)*D96</f>
        <v>#REF!</v>
      </c>
    </row>
    <row r="97" spans="1:29" ht="14" x14ac:dyDescent="0.25">
      <c r="A97" s="193"/>
      <c r="B97" s="193"/>
      <c r="C97" s="17" t="s">
        <v>36</v>
      </c>
      <c r="D97" s="18" t="e">
        <f>+D44</f>
        <v>#REF!</v>
      </c>
      <c r="E97" s="19" t="e">
        <f>#REF!</f>
        <v>#REF!</v>
      </c>
      <c r="F97" s="20" t="e">
        <f>#REF!</f>
        <v>#REF!</v>
      </c>
      <c r="G97" s="20" t="e">
        <f>#REF!</f>
        <v>#REF!</v>
      </c>
      <c r="H97" s="20" t="e">
        <f>#REF!</f>
        <v>#REF!</v>
      </c>
      <c r="I97" s="20" t="e">
        <f>#REF!</f>
        <v>#REF!</v>
      </c>
      <c r="J97" s="20" t="e">
        <f>#REF!</f>
        <v>#REF!</v>
      </c>
      <c r="K97" s="20" t="e">
        <f>#REF!</f>
        <v>#REF!</v>
      </c>
      <c r="L97" s="20" t="e">
        <f>#REF!</f>
        <v>#REF!</v>
      </c>
      <c r="M97" s="20" t="e">
        <f>#REF!</f>
        <v>#REF!</v>
      </c>
      <c r="N97" s="20" t="e">
        <f>#REF!</f>
        <v>#REF!</v>
      </c>
      <c r="O97" s="20" t="e">
        <f>#REF!</f>
        <v>#REF!</v>
      </c>
      <c r="P97" s="20" t="e">
        <f>#REF!</f>
        <v>#REF!</v>
      </c>
      <c r="Q97" s="20" t="e">
        <f>#REF!</f>
        <v>#REF!</v>
      </c>
      <c r="R97" s="20" t="e">
        <f>#REF!</f>
        <v>#REF!</v>
      </c>
      <c r="S97" s="20" t="e">
        <f>#REF!</f>
        <v>#REF!</v>
      </c>
      <c r="T97" s="20" t="e">
        <f>#REF!</f>
        <v>#REF!</v>
      </c>
      <c r="U97" s="20" t="e">
        <f>#REF!</f>
        <v>#REF!</v>
      </c>
      <c r="V97" s="20" t="e">
        <f>#REF!</f>
        <v>#REF!</v>
      </c>
      <c r="W97" s="20" t="e">
        <f>#REF!</f>
        <v>#REF!</v>
      </c>
      <c r="X97" s="20" t="e">
        <f>#REF!</f>
        <v>#REF!</v>
      </c>
      <c r="Y97" s="20" t="e">
        <f>#REF!</f>
        <v>#REF!</v>
      </c>
      <c r="Z97" s="20" t="e">
        <f>#REF!</f>
        <v>#REF!</v>
      </c>
      <c r="AA97" s="20" t="e">
        <f>#REF!</f>
        <v>#REF!</v>
      </c>
      <c r="AB97" s="21" t="e">
        <f>#REF!</f>
        <v>#REF!</v>
      </c>
      <c r="AC97" s="12" t="e">
        <f>+SUM(E97:AB97)*D97</f>
        <v>#REF!</v>
      </c>
    </row>
    <row r="98" spans="1:29" ht="14" x14ac:dyDescent="0.25">
      <c r="A98" s="193"/>
      <c r="B98" s="193"/>
      <c r="C98" s="22" t="s">
        <v>37</v>
      </c>
      <c r="D98" s="23" t="e">
        <f>+D45</f>
        <v>#REF!</v>
      </c>
      <c r="E98" s="24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 t="e">
        <f>#REF!</f>
        <v>#REF!</v>
      </c>
      <c r="O98" s="25" t="e">
        <f>#REF!</f>
        <v>#REF!</v>
      </c>
      <c r="P98" s="25" t="e">
        <f>#REF!</f>
        <v>#REF!</v>
      </c>
      <c r="Q98" s="25" t="e">
        <f>#REF!</f>
        <v>#REF!</v>
      </c>
      <c r="R98" s="25" t="e">
        <f>#REF!</f>
        <v>#REF!</v>
      </c>
      <c r="S98" s="25" t="e">
        <f>#REF!</f>
        <v>#REF!</v>
      </c>
      <c r="T98" s="25" t="e">
        <f>#REF!</f>
        <v>#REF!</v>
      </c>
      <c r="U98" s="25" t="e">
        <f>#REF!</f>
        <v>#REF!</v>
      </c>
      <c r="V98" s="25" t="e">
        <f>#REF!</f>
        <v>#REF!</v>
      </c>
      <c r="W98" s="25" t="e">
        <f>#REF!</f>
        <v>#REF!</v>
      </c>
      <c r="X98" s="25" t="e">
        <f>#REF!</f>
        <v>#REF!</v>
      </c>
      <c r="Y98" s="25" t="e">
        <f>#REF!</f>
        <v>#REF!</v>
      </c>
      <c r="Z98" s="25" t="e">
        <f>#REF!</f>
        <v>#REF!</v>
      </c>
      <c r="AA98" s="25" t="e">
        <f>#REF!</f>
        <v>#REF!</v>
      </c>
      <c r="AB98" s="26" t="e">
        <f>#REF!</f>
        <v>#REF!</v>
      </c>
      <c r="AC98" s="12" t="e">
        <f>+SUM(E98:AB98)*D98</f>
        <v>#REF!</v>
      </c>
    </row>
    <row r="99" spans="1:29" ht="14.5" thickBot="1" x14ac:dyDescent="0.3">
      <c r="A99" s="194"/>
      <c r="B99" s="194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:AB99" si="65">SUMPRODUCT($D96:$D98,F96:F98)</f>
        <v>#REF!</v>
      </c>
      <c r="G99" s="29" t="e">
        <f t="shared" si="65"/>
        <v>#REF!</v>
      </c>
      <c r="H99" s="29" t="e">
        <f t="shared" si="65"/>
        <v>#REF!</v>
      </c>
      <c r="I99" s="29" t="e">
        <f t="shared" si="65"/>
        <v>#REF!</v>
      </c>
      <c r="J99" s="29" t="e">
        <f t="shared" si="65"/>
        <v>#REF!</v>
      </c>
      <c r="K99" s="29" t="e">
        <f t="shared" si="65"/>
        <v>#REF!</v>
      </c>
      <c r="L99" s="29" t="e">
        <f t="shared" si="65"/>
        <v>#REF!</v>
      </c>
      <c r="M99" s="29" t="e">
        <f t="shared" si="65"/>
        <v>#REF!</v>
      </c>
      <c r="N99" s="29" t="e">
        <f t="shared" si="65"/>
        <v>#REF!</v>
      </c>
      <c r="O99" s="29" t="e">
        <f t="shared" si="65"/>
        <v>#REF!</v>
      </c>
      <c r="P99" s="29" t="e">
        <f t="shared" si="65"/>
        <v>#REF!</v>
      </c>
      <c r="Q99" s="29" t="e">
        <f t="shared" si="65"/>
        <v>#REF!</v>
      </c>
      <c r="R99" s="29" t="e">
        <f t="shared" si="65"/>
        <v>#REF!</v>
      </c>
      <c r="S99" s="29" t="e">
        <f t="shared" si="65"/>
        <v>#REF!</v>
      </c>
      <c r="T99" s="29" t="e">
        <f t="shared" si="65"/>
        <v>#REF!</v>
      </c>
      <c r="U99" s="29" t="e">
        <f t="shared" si="65"/>
        <v>#REF!</v>
      </c>
      <c r="V99" s="29" t="e">
        <f t="shared" si="65"/>
        <v>#REF!</v>
      </c>
      <c r="W99" s="29" t="e">
        <f t="shared" si="65"/>
        <v>#REF!</v>
      </c>
      <c r="X99" s="29" t="e">
        <f t="shared" si="65"/>
        <v>#REF!</v>
      </c>
      <c r="Y99" s="29" t="e">
        <f t="shared" si="65"/>
        <v>#REF!</v>
      </c>
      <c r="Z99" s="29" t="e">
        <f t="shared" si="65"/>
        <v>#REF!</v>
      </c>
      <c r="AA99" s="29" t="e">
        <f t="shared" si="65"/>
        <v>#REF!</v>
      </c>
      <c r="AB99" s="29" t="e">
        <f t="shared" si="65"/>
        <v>#REF!</v>
      </c>
      <c r="AC99" s="30" t="e">
        <f>+SUM(E99:AB99)</f>
        <v>#REF!</v>
      </c>
    </row>
    <row r="100" spans="1:29" ht="14" x14ac:dyDescent="0.25">
      <c r="A100" s="192" t="e">
        <f t="shared" ref="A100" si="66">A47</f>
        <v>#REF!</v>
      </c>
      <c r="B100" s="192"/>
      <c r="C100" s="13" t="s">
        <v>35</v>
      </c>
      <c r="D100" s="14" t="e">
        <f>+D47</f>
        <v>#REF!</v>
      </c>
      <c r="E100" s="10" t="e">
        <f>#REF!</f>
        <v>#REF!</v>
      </c>
      <c r="F100" s="15" t="e">
        <f>#REF!</f>
        <v>#REF!</v>
      </c>
      <c r="G100" s="15" t="e">
        <f>#REF!</f>
        <v>#REF!</v>
      </c>
      <c r="H100" s="15" t="e">
        <f>#REF!</f>
        <v>#REF!</v>
      </c>
      <c r="I100" s="15" t="e">
        <f>#REF!</f>
        <v>#REF!</v>
      </c>
      <c r="J100" s="15" t="e">
        <f>#REF!</f>
        <v>#REF!</v>
      </c>
      <c r="K100" s="15" t="e">
        <f>#REF!</f>
        <v>#REF!</v>
      </c>
      <c r="L100" s="15" t="e">
        <f>#REF!</f>
        <v>#REF!</v>
      </c>
      <c r="M100" s="15" t="e">
        <f>#REF!</f>
        <v>#REF!</v>
      </c>
      <c r="N100" s="15" t="e">
        <f>#REF!</f>
        <v>#REF!</v>
      </c>
      <c r="O100" s="15" t="e">
        <f>#REF!</f>
        <v>#REF!</v>
      </c>
      <c r="P100" s="15" t="e">
        <f>#REF!</f>
        <v>#REF!</v>
      </c>
      <c r="Q100" s="15" t="e">
        <f>#REF!</f>
        <v>#REF!</v>
      </c>
      <c r="R100" s="15" t="e">
        <f>#REF!</f>
        <v>#REF!</v>
      </c>
      <c r="S100" s="15" t="e">
        <f>#REF!</f>
        <v>#REF!</v>
      </c>
      <c r="T100" s="15" t="e">
        <f>#REF!</f>
        <v>#REF!</v>
      </c>
      <c r="U100" s="15" t="e">
        <f>#REF!</f>
        <v>#REF!</v>
      </c>
      <c r="V100" s="15" t="e">
        <f>#REF!</f>
        <v>#REF!</v>
      </c>
      <c r="W100" s="15" t="e">
        <f>#REF!</f>
        <v>#REF!</v>
      </c>
      <c r="X100" s="15" t="e">
        <f>#REF!</f>
        <v>#REF!</v>
      </c>
      <c r="Y100" s="15" t="e">
        <f>#REF!</f>
        <v>#REF!</v>
      </c>
      <c r="Z100" s="15" t="e">
        <f>#REF!</f>
        <v>#REF!</v>
      </c>
      <c r="AA100" s="15" t="e">
        <f>#REF!</f>
        <v>#REF!</v>
      </c>
      <c r="AB100" s="16" t="e">
        <f>#REF!</f>
        <v>#REF!</v>
      </c>
      <c r="AC100" s="12" t="e">
        <f>+SUM(E100:AB100)*D100</f>
        <v>#REF!</v>
      </c>
    </row>
    <row r="101" spans="1:29" ht="14" x14ac:dyDescent="0.25">
      <c r="A101" s="193"/>
      <c r="B101" s="193"/>
      <c r="C101" s="17" t="s">
        <v>36</v>
      </c>
      <c r="D101" s="18" t="e">
        <f>+D48</f>
        <v>#REF!</v>
      </c>
      <c r="E101" s="19" t="e">
        <f>#REF!</f>
        <v>#REF!</v>
      </c>
      <c r="F101" s="20" t="e">
        <f>#REF!</f>
        <v>#REF!</v>
      </c>
      <c r="G101" s="20" t="e">
        <f>#REF!</f>
        <v>#REF!</v>
      </c>
      <c r="H101" s="20" t="e">
        <f>#REF!</f>
        <v>#REF!</v>
      </c>
      <c r="I101" s="20" t="e">
        <f>#REF!</f>
        <v>#REF!</v>
      </c>
      <c r="J101" s="20" t="e">
        <f>#REF!</f>
        <v>#REF!</v>
      </c>
      <c r="K101" s="20" t="e">
        <f>#REF!</f>
        <v>#REF!</v>
      </c>
      <c r="L101" s="20" t="e">
        <f>#REF!</f>
        <v>#REF!</v>
      </c>
      <c r="M101" s="20" t="e">
        <f>#REF!</f>
        <v>#REF!</v>
      </c>
      <c r="N101" s="20" t="e">
        <f>#REF!</f>
        <v>#REF!</v>
      </c>
      <c r="O101" s="20" t="e">
        <f>#REF!</f>
        <v>#REF!</v>
      </c>
      <c r="P101" s="20" t="e">
        <f>#REF!</f>
        <v>#REF!</v>
      </c>
      <c r="Q101" s="20" t="e">
        <f>#REF!</f>
        <v>#REF!</v>
      </c>
      <c r="R101" s="20" t="e">
        <f>#REF!</f>
        <v>#REF!</v>
      </c>
      <c r="S101" s="20" t="e">
        <f>#REF!</f>
        <v>#REF!</v>
      </c>
      <c r="T101" s="20" t="e">
        <f>#REF!</f>
        <v>#REF!</v>
      </c>
      <c r="U101" s="20" t="e">
        <f>#REF!</f>
        <v>#REF!</v>
      </c>
      <c r="V101" s="20" t="e">
        <f>#REF!</f>
        <v>#REF!</v>
      </c>
      <c r="W101" s="20" t="e">
        <f>#REF!</f>
        <v>#REF!</v>
      </c>
      <c r="X101" s="20" t="e">
        <f>#REF!</f>
        <v>#REF!</v>
      </c>
      <c r="Y101" s="20" t="e">
        <f>#REF!</f>
        <v>#REF!</v>
      </c>
      <c r="Z101" s="20" t="e">
        <f>#REF!</f>
        <v>#REF!</v>
      </c>
      <c r="AA101" s="20" t="e">
        <f>#REF!</f>
        <v>#REF!</v>
      </c>
      <c r="AB101" s="21" t="e">
        <f>#REF!</f>
        <v>#REF!</v>
      </c>
      <c r="AC101" s="12" t="e">
        <f>+SUM(E101:AB101)*D101</f>
        <v>#REF!</v>
      </c>
    </row>
    <row r="102" spans="1:29" ht="14" x14ac:dyDescent="0.25">
      <c r="A102" s="193"/>
      <c r="B102" s="193"/>
      <c r="C102" s="22" t="s">
        <v>37</v>
      </c>
      <c r="D102" s="23" t="e">
        <f>+D49</f>
        <v>#REF!</v>
      </c>
      <c r="E102" s="24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 t="e">
        <f>#REF!</f>
        <v>#REF!</v>
      </c>
      <c r="O102" s="25" t="e">
        <f>#REF!</f>
        <v>#REF!</v>
      </c>
      <c r="P102" s="25" t="e">
        <f>#REF!</f>
        <v>#REF!</v>
      </c>
      <c r="Q102" s="25" t="e">
        <f>#REF!</f>
        <v>#REF!</v>
      </c>
      <c r="R102" s="25" t="e">
        <f>#REF!</f>
        <v>#REF!</v>
      </c>
      <c r="S102" s="25" t="e">
        <f>#REF!</f>
        <v>#REF!</v>
      </c>
      <c r="T102" s="25" t="e">
        <f>#REF!</f>
        <v>#REF!</v>
      </c>
      <c r="U102" s="25" t="e">
        <f>#REF!</f>
        <v>#REF!</v>
      </c>
      <c r="V102" s="25" t="e">
        <f>#REF!</f>
        <v>#REF!</v>
      </c>
      <c r="W102" s="25" t="e">
        <f>#REF!</f>
        <v>#REF!</v>
      </c>
      <c r="X102" s="25" t="e">
        <f>#REF!</f>
        <v>#REF!</v>
      </c>
      <c r="Y102" s="25" t="e">
        <f>#REF!</f>
        <v>#REF!</v>
      </c>
      <c r="Z102" s="25" t="e">
        <f>#REF!</f>
        <v>#REF!</v>
      </c>
      <c r="AA102" s="25" t="e">
        <f>#REF!</f>
        <v>#REF!</v>
      </c>
      <c r="AB102" s="26" t="e">
        <f>#REF!</f>
        <v>#REF!</v>
      </c>
      <c r="AC102" s="12" t="e">
        <f>+SUM(E102:AB102)*D102</f>
        <v>#REF!</v>
      </c>
    </row>
    <row r="103" spans="1:29" ht="14.5" thickBot="1" x14ac:dyDescent="0.3">
      <c r="A103" s="194"/>
      <c r="B103" s="194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:AB103" si="67">SUMPRODUCT($D100:$D102,F100:F102)</f>
        <v>#REF!</v>
      </c>
      <c r="G103" s="29" t="e">
        <f t="shared" si="67"/>
        <v>#REF!</v>
      </c>
      <c r="H103" s="29" t="e">
        <f t="shared" si="67"/>
        <v>#REF!</v>
      </c>
      <c r="I103" s="29" t="e">
        <f t="shared" si="67"/>
        <v>#REF!</v>
      </c>
      <c r="J103" s="29" t="e">
        <f t="shared" si="67"/>
        <v>#REF!</v>
      </c>
      <c r="K103" s="29" t="e">
        <f t="shared" si="67"/>
        <v>#REF!</v>
      </c>
      <c r="L103" s="29" t="e">
        <f t="shared" si="67"/>
        <v>#REF!</v>
      </c>
      <c r="M103" s="29" t="e">
        <f t="shared" si="67"/>
        <v>#REF!</v>
      </c>
      <c r="N103" s="29" t="e">
        <f t="shared" si="67"/>
        <v>#REF!</v>
      </c>
      <c r="O103" s="29" t="e">
        <f t="shared" si="67"/>
        <v>#REF!</v>
      </c>
      <c r="P103" s="29" t="e">
        <f t="shared" si="67"/>
        <v>#REF!</v>
      </c>
      <c r="Q103" s="29" t="e">
        <f t="shared" si="67"/>
        <v>#REF!</v>
      </c>
      <c r="R103" s="29" t="e">
        <f t="shared" si="67"/>
        <v>#REF!</v>
      </c>
      <c r="S103" s="29" t="e">
        <f t="shared" si="67"/>
        <v>#REF!</v>
      </c>
      <c r="T103" s="29" t="e">
        <f t="shared" si="67"/>
        <v>#REF!</v>
      </c>
      <c r="U103" s="29" t="e">
        <f t="shared" si="67"/>
        <v>#REF!</v>
      </c>
      <c r="V103" s="29" t="e">
        <f t="shared" si="67"/>
        <v>#REF!</v>
      </c>
      <c r="W103" s="29" t="e">
        <f t="shared" si="67"/>
        <v>#REF!</v>
      </c>
      <c r="X103" s="29" t="e">
        <f t="shared" si="67"/>
        <v>#REF!</v>
      </c>
      <c r="Y103" s="29" t="e">
        <f t="shared" si="67"/>
        <v>#REF!</v>
      </c>
      <c r="Z103" s="29" t="e">
        <f t="shared" si="67"/>
        <v>#REF!</v>
      </c>
      <c r="AA103" s="29" t="e">
        <f t="shared" si="67"/>
        <v>#REF!</v>
      </c>
      <c r="AB103" s="29" t="e">
        <f t="shared" si="67"/>
        <v>#REF!</v>
      </c>
      <c r="AC103" s="30" t="e">
        <f>+SUM(E103:AB103)</f>
        <v>#REF!</v>
      </c>
    </row>
    <row r="104" spans="1:29" ht="14" x14ac:dyDescent="0.25">
      <c r="A104" s="192" t="e">
        <f t="shared" ref="A104" si="68">A51</f>
        <v>#REF!</v>
      </c>
      <c r="B104" s="192"/>
      <c r="C104" s="13" t="s">
        <v>35</v>
      </c>
      <c r="D104" s="14" t="e">
        <f>+D51</f>
        <v>#REF!</v>
      </c>
      <c r="E104" s="10" t="e">
        <f>#REF!</f>
        <v>#REF!</v>
      </c>
      <c r="F104" s="15" t="e">
        <f>#REF!</f>
        <v>#REF!</v>
      </c>
      <c r="G104" s="15" t="e">
        <f>#REF!</f>
        <v>#REF!</v>
      </c>
      <c r="H104" s="15" t="e">
        <f>#REF!</f>
        <v>#REF!</v>
      </c>
      <c r="I104" s="15" t="e">
        <f>#REF!</f>
        <v>#REF!</v>
      </c>
      <c r="J104" s="15" t="e">
        <f>#REF!</f>
        <v>#REF!</v>
      </c>
      <c r="K104" s="15" t="e">
        <f>#REF!</f>
        <v>#REF!</v>
      </c>
      <c r="L104" s="15" t="e">
        <f>#REF!</f>
        <v>#REF!</v>
      </c>
      <c r="M104" s="15" t="e">
        <f>#REF!</f>
        <v>#REF!</v>
      </c>
      <c r="N104" s="15" t="e">
        <f>#REF!</f>
        <v>#REF!</v>
      </c>
      <c r="O104" s="15" t="e">
        <f>#REF!</f>
        <v>#REF!</v>
      </c>
      <c r="P104" s="15" t="e">
        <f>#REF!</f>
        <v>#REF!</v>
      </c>
      <c r="Q104" s="15" t="e">
        <f>#REF!</f>
        <v>#REF!</v>
      </c>
      <c r="R104" s="15" t="e">
        <f>#REF!</f>
        <v>#REF!</v>
      </c>
      <c r="S104" s="15" t="e">
        <f>#REF!</f>
        <v>#REF!</v>
      </c>
      <c r="T104" s="15" t="e">
        <f>#REF!</f>
        <v>#REF!</v>
      </c>
      <c r="U104" s="15" t="e">
        <f>#REF!</f>
        <v>#REF!</v>
      </c>
      <c r="V104" s="15" t="e">
        <f>#REF!</f>
        <v>#REF!</v>
      </c>
      <c r="W104" s="15" t="e">
        <f>#REF!</f>
        <v>#REF!</v>
      </c>
      <c r="X104" s="15" t="e">
        <f>#REF!</f>
        <v>#REF!</v>
      </c>
      <c r="Y104" s="15" t="e">
        <f>#REF!</f>
        <v>#REF!</v>
      </c>
      <c r="Z104" s="15" t="e">
        <f>#REF!</f>
        <v>#REF!</v>
      </c>
      <c r="AA104" s="15" t="e">
        <f>#REF!</f>
        <v>#REF!</v>
      </c>
      <c r="AB104" s="16" t="e">
        <f>#REF!</f>
        <v>#REF!</v>
      </c>
      <c r="AC104" s="12" t="e">
        <f>+SUM(E104:AB104)*D104</f>
        <v>#REF!</v>
      </c>
    </row>
    <row r="105" spans="1:29" ht="14" x14ac:dyDescent="0.25">
      <c r="A105" s="193"/>
      <c r="B105" s="193"/>
      <c r="C105" s="17" t="s">
        <v>36</v>
      </c>
      <c r="D105" s="18" t="e">
        <f>+D52</f>
        <v>#REF!</v>
      </c>
      <c r="E105" s="19" t="e">
        <f>#REF!</f>
        <v>#REF!</v>
      </c>
      <c r="F105" s="20" t="e">
        <f>#REF!</f>
        <v>#REF!</v>
      </c>
      <c r="G105" s="20" t="e">
        <f>#REF!</f>
        <v>#REF!</v>
      </c>
      <c r="H105" s="20" t="e">
        <f>#REF!</f>
        <v>#REF!</v>
      </c>
      <c r="I105" s="20" t="e">
        <f>#REF!</f>
        <v>#REF!</v>
      </c>
      <c r="J105" s="20" t="e">
        <f>#REF!</f>
        <v>#REF!</v>
      </c>
      <c r="K105" s="20" t="e">
        <f>#REF!</f>
        <v>#REF!</v>
      </c>
      <c r="L105" s="20" t="e">
        <f>#REF!</f>
        <v>#REF!</v>
      </c>
      <c r="M105" s="20" t="e">
        <f>#REF!</f>
        <v>#REF!</v>
      </c>
      <c r="N105" s="20" t="e">
        <f>#REF!</f>
        <v>#REF!</v>
      </c>
      <c r="O105" s="20" t="e">
        <f>#REF!</f>
        <v>#REF!</v>
      </c>
      <c r="P105" s="20" t="e">
        <f>#REF!</f>
        <v>#REF!</v>
      </c>
      <c r="Q105" s="20" t="e">
        <f>#REF!</f>
        <v>#REF!</v>
      </c>
      <c r="R105" s="20" t="e">
        <f>#REF!</f>
        <v>#REF!</v>
      </c>
      <c r="S105" s="20" t="e">
        <f>#REF!</f>
        <v>#REF!</v>
      </c>
      <c r="T105" s="20" t="e">
        <f>#REF!</f>
        <v>#REF!</v>
      </c>
      <c r="U105" s="20" t="e">
        <f>#REF!</f>
        <v>#REF!</v>
      </c>
      <c r="V105" s="20" t="e">
        <f>#REF!</f>
        <v>#REF!</v>
      </c>
      <c r="W105" s="20" t="e">
        <f>#REF!</f>
        <v>#REF!</v>
      </c>
      <c r="X105" s="20" t="e">
        <f>#REF!</f>
        <v>#REF!</v>
      </c>
      <c r="Y105" s="20" t="e">
        <f>#REF!</f>
        <v>#REF!</v>
      </c>
      <c r="Z105" s="20" t="e">
        <f>#REF!</f>
        <v>#REF!</v>
      </c>
      <c r="AA105" s="20" t="e">
        <f>#REF!</f>
        <v>#REF!</v>
      </c>
      <c r="AB105" s="21" t="e">
        <f>#REF!</f>
        <v>#REF!</v>
      </c>
      <c r="AC105" s="12" t="e">
        <f>+SUM(E105:AB105)*D105</f>
        <v>#REF!</v>
      </c>
    </row>
    <row r="106" spans="1:29" ht="14" x14ac:dyDescent="0.25">
      <c r="A106" s="193"/>
      <c r="B106" s="193"/>
      <c r="C106" s="22" t="s">
        <v>37</v>
      </c>
      <c r="D106" s="23" t="e">
        <f>+D53</f>
        <v>#REF!</v>
      </c>
      <c r="E106" s="24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 t="e">
        <f>#REF!</f>
        <v>#REF!</v>
      </c>
      <c r="O106" s="25" t="e">
        <f>#REF!</f>
        <v>#REF!</v>
      </c>
      <c r="P106" s="25" t="e">
        <f>#REF!</f>
        <v>#REF!</v>
      </c>
      <c r="Q106" s="25" t="e">
        <f>#REF!</f>
        <v>#REF!</v>
      </c>
      <c r="R106" s="25" t="e">
        <f>#REF!</f>
        <v>#REF!</v>
      </c>
      <c r="S106" s="25" t="e">
        <f>#REF!</f>
        <v>#REF!</v>
      </c>
      <c r="T106" s="25" t="e">
        <f>#REF!</f>
        <v>#REF!</v>
      </c>
      <c r="U106" s="25" t="e">
        <f>#REF!</f>
        <v>#REF!</v>
      </c>
      <c r="V106" s="25" t="e">
        <f>#REF!</f>
        <v>#REF!</v>
      </c>
      <c r="W106" s="25" t="e">
        <f>#REF!</f>
        <v>#REF!</v>
      </c>
      <c r="X106" s="25" t="e">
        <f>#REF!</f>
        <v>#REF!</v>
      </c>
      <c r="Y106" s="25" t="e">
        <f>#REF!</f>
        <v>#REF!</v>
      </c>
      <c r="Z106" s="25" t="e">
        <f>#REF!</f>
        <v>#REF!</v>
      </c>
      <c r="AA106" s="25" t="e">
        <f>#REF!</f>
        <v>#REF!</v>
      </c>
      <c r="AB106" s="26" t="e">
        <f>#REF!</f>
        <v>#REF!</v>
      </c>
      <c r="AC106" s="12" t="e">
        <f>+SUM(E106:AB106)*D106</f>
        <v>#REF!</v>
      </c>
    </row>
    <row r="107" spans="1:29" ht="14.5" thickBot="1" x14ac:dyDescent="0.3">
      <c r="A107" s="194"/>
      <c r="B107" s="194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:AB107" si="69">SUMPRODUCT($D104:$D106,F104:F106)</f>
        <v>#REF!</v>
      </c>
      <c r="G107" s="29" t="e">
        <f t="shared" si="69"/>
        <v>#REF!</v>
      </c>
      <c r="H107" s="29" t="e">
        <f t="shared" si="69"/>
        <v>#REF!</v>
      </c>
      <c r="I107" s="29" t="e">
        <f t="shared" si="69"/>
        <v>#REF!</v>
      </c>
      <c r="J107" s="29" t="e">
        <f t="shared" si="69"/>
        <v>#REF!</v>
      </c>
      <c r="K107" s="29" t="e">
        <f t="shared" si="69"/>
        <v>#REF!</v>
      </c>
      <c r="L107" s="29" t="e">
        <f t="shared" si="69"/>
        <v>#REF!</v>
      </c>
      <c r="M107" s="29" t="e">
        <f t="shared" si="69"/>
        <v>#REF!</v>
      </c>
      <c r="N107" s="29" t="e">
        <f t="shared" si="69"/>
        <v>#REF!</v>
      </c>
      <c r="O107" s="29" t="e">
        <f t="shared" si="69"/>
        <v>#REF!</v>
      </c>
      <c r="P107" s="29" t="e">
        <f t="shared" si="69"/>
        <v>#REF!</v>
      </c>
      <c r="Q107" s="29" t="e">
        <f t="shared" si="69"/>
        <v>#REF!</v>
      </c>
      <c r="R107" s="29" t="e">
        <f t="shared" si="69"/>
        <v>#REF!</v>
      </c>
      <c r="S107" s="29" t="e">
        <f t="shared" si="69"/>
        <v>#REF!</v>
      </c>
      <c r="T107" s="29" t="e">
        <f t="shared" si="69"/>
        <v>#REF!</v>
      </c>
      <c r="U107" s="29" t="e">
        <f t="shared" si="69"/>
        <v>#REF!</v>
      </c>
      <c r="V107" s="29" t="e">
        <f t="shared" si="69"/>
        <v>#REF!</v>
      </c>
      <c r="W107" s="29" t="e">
        <f t="shared" si="69"/>
        <v>#REF!</v>
      </c>
      <c r="X107" s="29" t="e">
        <f t="shared" si="69"/>
        <v>#REF!</v>
      </c>
      <c r="Y107" s="29" t="e">
        <f t="shared" si="69"/>
        <v>#REF!</v>
      </c>
      <c r="Z107" s="29" t="e">
        <f t="shared" si="69"/>
        <v>#REF!</v>
      </c>
      <c r="AA107" s="29" t="e">
        <f t="shared" si="69"/>
        <v>#REF!</v>
      </c>
      <c r="AB107" s="29" t="e">
        <f t="shared" si="69"/>
        <v>#REF!</v>
      </c>
      <c r="AC107" s="30" t="e">
        <f>+SUM(E107:AB107)</f>
        <v>#REF!</v>
      </c>
    </row>
    <row r="108" spans="1:29" ht="14" x14ac:dyDescent="0.25">
      <c r="A108" s="192" t="e">
        <f t="shared" ref="A108" si="70">A55</f>
        <v>#REF!</v>
      </c>
      <c r="B108" s="192"/>
      <c r="C108" s="13" t="s">
        <v>35</v>
      </c>
      <c r="D108" s="14" t="e">
        <f>+D55</f>
        <v>#REF!</v>
      </c>
      <c r="E108" s="10" t="e">
        <f>#REF!</f>
        <v>#REF!</v>
      </c>
      <c r="F108" s="15" t="e">
        <f>#REF!</f>
        <v>#REF!</v>
      </c>
      <c r="G108" s="15" t="e">
        <f>#REF!</f>
        <v>#REF!</v>
      </c>
      <c r="H108" s="15" t="e">
        <f>#REF!</f>
        <v>#REF!</v>
      </c>
      <c r="I108" s="15" t="e">
        <f>#REF!</f>
        <v>#REF!</v>
      </c>
      <c r="J108" s="15" t="e">
        <f>#REF!</f>
        <v>#REF!</v>
      </c>
      <c r="K108" s="15" t="e">
        <f>#REF!</f>
        <v>#REF!</v>
      </c>
      <c r="L108" s="15" t="e">
        <f>#REF!</f>
        <v>#REF!</v>
      </c>
      <c r="M108" s="15" t="e">
        <f>#REF!</f>
        <v>#REF!</v>
      </c>
      <c r="N108" s="15" t="e">
        <f>#REF!</f>
        <v>#REF!</v>
      </c>
      <c r="O108" s="15" t="e">
        <f>#REF!</f>
        <v>#REF!</v>
      </c>
      <c r="P108" s="15" t="e">
        <f>#REF!</f>
        <v>#REF!</v>
      </c>
      <c r="Q108" s="15" t="e">
        <f>#REF!</f>
        <v>#REF!</v>
      </c>
      <c r="R108" s="15" t="e">
        <f>#REF!</f>
        <v>#REF!</v>
      </c>
      <c r="S108" s="15" t="e">
        <f>#REF!</f>
        <v>#REF!</v>
      </c>
      <c r="T108" s="15" t="e">
        <f>#REF!</f>
        <v>#REF!</v>
      </c>
      <c r="U108" s="15" t="e">
        <f>#REF!</f>
        <v>#REF!</v>
      </c>
      <c r="V108" s="15" t="e">
        <f>#REF!</f>
        <v>#REF!</v>
      </c>
      <c r="W108" s="15" t="e">
        <f>#REF!</f>
        <v>#REF!</v>
      </c>
      <c r="X108" s="15" t="e">
        <f>#REF!</f>
        <v>#REF!</v>
      </c>
      <c r="Y108" s="15" t="e">
        <f>#REF!</f>
        <v>#REF!</v>
      </c>
      <c r="Z108" s="15" t="e">
        <f>#REF!</f>
        <v>#REF!</v>
      </c>
      <c r="AA108" s="15" t="e">
        <f>#REF!</f>
        <v>#REF!</v>
      </c>
      <c r="AB108" s="16" t="e">
        <f>#REF!</f>
        <v>#REF!</v>
      </c>
      <c r="AC108" s="12" t="e">
        <f>+SUM(E108:AB108)*D108</f>
        <v>#REF!</v>
      </c>
    </row>
    <row r="109" spans="1:29" ht="14" x14ac:dyDescent="0.25">
      <c r="A109" s="193"/>
      <c r="B109" s="193"/>
      <c r="C109" s="17" t="s">
        <v>36</v>
      </c>
      <c r="D109" s="18" t="e">
        <f>+D56</f>
        <v>#REF!</v>
      </c>
      <c r="E109" s="19" t="e">
        <f>#REF!</f>
        <v>#REF!</v>
      </c>
      <c r="F109" s="20" t="e">
        <f>#REF!</f>
        <v>#REF!</v>
      </c>
      <c r="G109" s="20" t="e">
        <f>#REF!</f>
        <v>#REF!</v>
      </c>
      <c r="H109" s="20" t="e">
        <f>#REF!</f>
        <v>#REF!</v>
      </c>
      <c r="I109" s="20" t="e">
        <f>#REF!</f>
        <v>#REF!</v>
      </c>
      <c r="J109" s="20" t="e">
        <f>#REF!</f>
        <v>#REF!</v>
      </c>
      <c r="K109" s="20" t="e">
        <f>#REF!</f>
        <v>#REF!</v>
      </c>
      <c r="L109" s="20" t="e">
        <f>#REF!</f>
        <v>#REF!</v>
      </c>
      <c r="M109" s="20" t="e">
        <f>#REF!</f>
        <v>#REF!</v>
      </c>
      <c r="N109" s="20" t="e">
        <f>#REF!</f>
        <v>#REF!</v>
      </c>
      <c r="O109" s="20" t="e">
        <f>#REF!</f>
        <v>#REF!</v>
      </c>
      <c r="P109" s="20" t="e">
        <f>#REF!</f>
        <v>#REF!</v>
      </c>
      <c r="Q109" s="20" t="e">
        <f>#REF!</f>
        <v>#REF!</v>
      </c>
      <c r="R109" s="20" t="e">
        <f>#REF!</f>
        <v>#REF!</v>
      </c>
      <c r="S109" s="20" t="e">
        <f>#REF!</f>
        <v>#REF!</v>
      </c>
      <c r="T109" s="20" t="e">
        <f>#REF!</f>
        <v>#REF!</v>
      </c>
      <c r="U109" s="20" t="e">
        <f>#REF!</f>
        <v>#REF!</v>
      </c>
      <c r="V109" s="20" t="e">
        <f>#REF!</f>
        <v>#REF!</v>
      </c>
      <c r="W109" s="20" t="e">
        <f>#REF!</f>
        <v>#REF!</v>
      </c>
      <c r="X109" s="20" t="e">
        <f>#REF!</f>
        <v>#REF!</v>
      </c>
      <c r="Y109" s="20" t="e">
        <f>#REF!</f>
        <v>#REF!</v>
      </c>
      <c r="Z109" s="20" t="e">
        <f>#REF!</f>
        <v>#REF!</v>
      </c>
      <c r="AA109" s="20" t="e">
        <f>#REF!</f>
        <v>#REF!</v>
      </c>
      <c r="AB109" s="21" t="e">
        <f>#REF!</f>
        <v>#REF!</v>
      </c>
      <c r="AC109" s="12" t="e">
        <f>+SUM(E109:AB109)*D109</f>
        <v>#REF!</v>
      </c>
    </row>
    <row r="110" spans="1:29" ht="14" x14ac:dyDescent="0.25">
      <c r="A110" s="193"/>
      <c r="B110" s="193"/>
      <c r="C110" s="22" t="s">
        <v>37</v>
      </c>
      <c r="D110" s="23" t="e">
        <f>+D57</f>
        <v>#REF!</v>
      </c>
      <c r="E110" s="24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 t="e">
        <f>#REF!</f>
        <v>#REF!</v>
      </c>
      <c r="O110" s="25" t="e">
        <f>#REF!</f>
        <v>#REF!</v>
      </c>
      <c r="P110" s="25" t="e">
        <f>#REF!</f>
        <v>#REF!</v>
      </c>
      <c r="Q110" s="25" t="e">
        <f>#REF!</f>
        <v>#REF!</v>
      </c>
      <c r="R110" s="25" t="e">
        <f>#REF!</f>
        <v>#REF!</v>
      </c>
      <c r="S110" s="25" t="e">
        <f>#REF!</f>
        <v>#REF!</v>
      </c>
      <c r="T110" s="25" t="e">
        <f>#REF!</f>
        <v>#REF!</v>
      </c>
      <c r="U110" s="25" t="e">
        <f>#REF!</f>
        <v>#REF!</v>
      </c>
      <c r="V110" s="25" t="e">
        <f>#REF!</f>
        <v>#REF!</v>
      </c>
      <c r="W110" s="25" t="e">
        <f>#REF!</f>
        <v>#REF!</v>
      </c>
      <c r="X110" s="25" t="e">
        <f>#REF!</f>
        <v>#REF!</v>
      </c>
      <c r="Y110" s="25" t="e">
        <f>#REF!</f>
        <v>#REF!</v>
      </c>
      <c r="Z110" s="25" t="e">
        <f>#REF!</f>
        <v>#REF!</v>
      </c>
      <c r="AA110" s="25" t="e">
        <f>#REF!</f>
        <v>#REF!</v>
      </c>
      <c r="AB110" s="26" t="e">
        <f>#REF!</f>
        <v>#REF!</v>
      </c>
      <c r="AC110" s="12" t="e">
        <f>+SUM(E110:AB110)*D110</f>
        <v>#REF!</v>
      </c>
    </row>
    <row r="111" spans="1:29" ht="14.5" thickBot="1" x14ac:dyDescent="0.3">
      <c r="A111" s="194"/>
      <c r="B111" s="194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71">SUMPRODUCT($D108:$D110,F108:F110)</f>
        <v>#REF!</v>
      </c>
      <c r="G111" s="29" t="e">
        <f t="shared" si="71"/>
        <v>#REF!</v>
      </c>
      <c r="H111" s="29" t="e">
        <f t="shared" si="71"/>
        <v>#REF!</v>
      </c>
      <c r="I111" s="29" t="e">
        <f t="shared" si="71"/>
        <v>#REF!</v>
      </c>
      <c r="J111" s="29" t="e">
        <f t="shared" si="71"/>
        <v>#REF!</v>
      </c>
      <c r="K111" s="29" t="e">
        <f t="shared" si="71"/>
        <v>#REF!</v>
      </c>
      <c r="L111" s="29" t="e">
        <f t="shared" si="71"/>
        <v>#REF!</v>
      </c>
      <c r="M111" s="29" t="e">
        <f t="shared" si="71"/>
        <v>#REF!</v>
      </c>
      <c r="N111" s="29" t="e">
        <f t="shared" si="71"/>
        <v>#REF!</v>
      </c>
      <c r="O111" s="29" t="e">
        <f t="shared" si="71"/>
        <v>#REF!</v>
      </c>
      <c r="P111" s="29" t="e">
        <f t="shared" si="71"/>
        <v>#REF!</v>
      </c>
      <c r="Q111" s="29" t="e">
        <f t="shared" si="71"/>
        <v>#REF!</v>
      </c>
      <c r="R111" s="29" t="e">
        <f t="shared" si="71"/>
        <v>#REF!</v>
      </c>
      <c r="S111" s="29" t="e">
        <f t="shared" si="71"/>
        <v>#REF!</v>
      </c>
      <c r="T111" s="29" t="e">
        <f t="shared" si="71"/>
        <v>#REF!</v>
      </c>
      <c r="U111" s="29" t="e">
        <f t="shared" si="71"/>
        <v>#REF!</v>
      </c>
      <c r="V111" s="29" t="e">
        <f t="shared" si="71"/>
        <v>#REF!</v>
      </c>
      <c r="W111" s="29" t="e">
        <f t="shared" si="71"/>
        <v>#REF!</v>
      </c>
      <c r="X111" s="29" t="e">
        <f t="shared" si="71"/>
        <v>#REF!</v>
      </c>
      <c r="Y111" s="29" t="e">
        <f t="shared" si="71"/>
        <v>#REF!</v>
      </c>
      <c r="Z111" s="29" t="e">
        <f t="shared" si="71"/>
        <v>#REF!</v>
      </c>
      <c r="AA111" s="29" t="e">
        <f t="shared" si="71"/>
        <v>#REF!</v>
      </c>
      <c r="AB111" s="29" t="e">
        <f t="shared" si="71"/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D2:G2"/>
    <mergeCell ref="A100:A103"/>
    <mergeCell ref="B100:B103"/>
    <mergeCell ref="A104:A107"/>
    <mergeCell ref="B104:B107"/>
    <mergeCell ref="A76:A79"/>
    <mergeCell ref="B76:B79"/>
    <mergeCell ref="A80:A83"/>
    <mergeCell ref="B80:B83"/>
    <mergeCell ref="A84:A87"/>
    <mergeCell ref="B84:B87"/>
    <mergeCell ref="A64:A67"/>
    <mergeCell ref="B64:B67"/>
    <mergeCell ref="A68:A71"/>
    <mergeCell ref="B68:B71"/>
    <mergeCell ref="A72:A75"/>
    <mergeCell ref="A108:A111"/>
    <mergeCell ref="B108:B111"/>
    <mergeCell ref="A88:A91"/>
    <mergeCell ref="B88:B91"/>
    <mergeCell ref="A92:A95"/>
    <mergeCell ref="B92:B95"/>
    <mergeCell ref="A96:A99"/>
    <mergeCell ref="B96:B99"/>
    <mergeCell ref="B72:B75"/>
    <mergeCell ref="A47:A50"/>
    <mergeCell ref="B47:B50"/>
    <mergeCell ref="A51:A54"/>
    <mergeCell ref="B51:B54"/>
    <mergeCell ref="A55:A58"/>
    <mergeCell ref="B55:B58"/>
    <mergeCell ref="A35:A38"/>
    <mergeCell ref="B35:B38"/>
    <mergeCell ref="A39:A42"/>
    <mergeCell ref="B39:B42"/>
    <mergeCell ref="A43:A46"/>
    <mergeCell ref="B43:B46"/>
    <mergeCell ref="A23:A26"/>
    <mergeCell ref="B23:B26"/>
    <mergeCell ref="A27:A30"/>
    <mergeCell ref="B27:B30"/>
    <mergeCell ref="A31:A34"/>
    <mergeCell ref="B31:B34"/>
    <mergeCell ref="A19:A22"/>
    <mergeCell ref="B19:B2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266-16F2-4326-A76E-CB2FFB67A2AD}">
  <sheetPr>
    <tabColor theme="3" tint="0.39997558519241921"/>
    <pageSetUpPr fitToPage="1"/>
  </sheetPr>
  <dimension ref="A1:AG62"/>
  <sheetViews>
    <sheetView showGridLines="0" zoomScale="70" zoomScaleNormal="70" workbookViewId="0">
      <pane xSplit="4" ySplit="10" topLeftCell="P43" activePane="bottomRight" state="frozen"/>
      <selection activeCell="C9" sqref="C9:F11"/>
      <selection pane="topRight" activeCell="C9" sqref="C9:F11"/>
      <selection pane="bottomLeft" activeCell="C9" sqref="C9:F11"/>
      <selection pane="bottomRight" sqref="A1:AC61"/>
    </sheetView>
  </sheetViews>
  <sheetFormatPr baseColWidth="10" defaultColWidth="0" defaultRowHeight="12.5" x14ac:dyDescent="0.25"/>
  <cols>
    <col min="1" max="1" width="8.26953125" style="1" customWidth="1"/>
    <col min="2" max="2" width="18.26953125" style="1" customWidth="1"/>
    <col min="3" max="3" width="11.1796875" style="1" customWidth="1"/>
    <col min="4" max="4" width="7.81640625" style="1" customWidth="1"/>
    <col min="5" max="6" width="17.26953125" style="1" customWidth="1"/>
    <col min="7" max="8" width="15.453125" style="1" bestFit="1" customWidth="1"/>
    <col min="9" max="15" width="16.26953125" style="1" bestFit="1" customWidth="1"/>
    <col min="16" max="16" width="16.81640625" style="1" bestFit="1" customWidth="1"/>
    <col min="17" max="21" width="16.26953125" style="1" bestFit="1" customWidth="1"/>
    <col min="22" max="25" width="16.81640625" style="1" bestFit="1" customWidth="1"/>
    <col min="26" max="26" width="18.453125" style="1" customWidth="1"/>
    <col min="27" max="28" width="16.26953125" style="1" bestFit="1" customWidth="1"/>
    <col min="29" max="29" width="21.7265625" style="1" bestFit="1" customWidth="1"/>
    <col min="30" max="30" width="19.8164062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4" x14ac:dyDescent="0.25">
      <c r="A1" s="156" t="s">
        <v>79</v>
      </c>
      <c r="B1" s="157"/>
      <c r="C1" s="157"/>
      <c r="D1" s="157"/>
    </row>
    <row r="2" spans="1:33" ht="15.5" x14ac:dyDescent="0.25">
      <c r="A2" s="156" t="s">
        <v>55</v>
      </c>
      <c r="B2" s="157"/>
      <c r="C2" s="157"/>
      <c r="D2" s="205"/>
      <c r="E2" s="205"/>
      <c r="F2" s="81"/>
    </row>
    <row r="3" spans="1:33" ht="15.5" x14ac:dyDescent="0.25">
      <c r="A3" s="156" t="s">
        <v>56</v>
      </c>
      <c r="B3" s="157"/>
      <c r="C3" s="157"/>
      <c r="D3" s="158" t="s">
        <v>133</v>
      </c>
      <c r="E3" s="81"/>
      <c r="F3" s="81"/>
    </row>
    <row r="4" spans="1:33" ht="15.5" x14ac:dyDescent="0.25">
      <c r="A4" s="156" t="s">
        <v>57</v>
      </c>
      <c r="B4" s="157"/>
      <c r="C4" s="157"/>
      <c r="D4" s="159"/>
      <c r="E4" s="81"/>
      <c r="F4" s="81"/>
      <c r="H4" s="83"/>
    </row>
    <row r="5" spans="1:33" ht="15.5" x14ac:dyDescent="0.25">
      <c r="A5" s="156" t="s">
        <v>59</v>
      </c>
      <c r="B5" s="157"/>
      <c r="C5" s="157"/>
      <c r="D5" s="159"/>
      <c r="E5" s="81"/>
      <c r="F5" s="81"/>
    </row>
    <row r="6" spans="1:33" ht="15.5" x14ac:dyDescent="0.25">
      <c r="A6" s="156" t="s">
        <v>28</v>
      </c>
      <c r="B6" s="157"/>
      <c r="C6" s="157"/>
      <c r="D6" s="160">
        <v>2027</v>
      </c>
      <c r="E6" s="84"/>
      <c r="F6" s="84"/>
    </row>
    <row r="7" spans="1:33" ht="15.5" x14ac:dyDescent="0.25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3">
      <c r="A8" s="162" t="s">
        <v>60</v>
      </c>
      <c r="B8" s="157"/>
      <c r="C8" s="157"/>
      <c r="D8" s="161" t="s">
        <v>38</v>
      </c>
    </row>
    <row r="9" spans="1:33" ht="16" thickBot="1" x14ac:dyDescent="0.3">
      <c r="C9" s="195"/>
      <c r="D9" s="195"/>
    </row>
    <row r="10" spans="1:33" s="93" customFormat="1" ht="31.5" thickBot="1" x14ac:dyDescent="0.3">
      <c r="A10" s="3" t="s">
        <v>130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4" x14ac:dyDescent="0.25">
      <c r="A11" s="201">
        <v>46388</v>
      </c>
      <c r="B11" s="199">
        <v>356384655.14401293</v>
      </c>
      <c r="C11" s="94" t="s">
        <v>35</v>
      </c>
      <c r="D11" s="95">
        <v>19</v>
      </c>
      <c r="E11" s="148">
        <v>338879.67744494794</v>
      </c>
      <c r="F11" s="149">
        <v>298648.9049594964</v>
      </c>
      <c r="G11" s="149">
        <v>282613.03275660885</v>
      </c>
      <c r="H11" s="149">
        <v>290045.61420672527</v>
      </c>
      <c r="I11" s="149">
        <v>359359.23531187023</v>
      </c>
      <c r="J11" s="149">
        <v>485920.85119346593</v>
      </c>
      <c r="K11" s="149">
        <v>582974.98107056739</v>
      </c>
      <c r="L11" s="149">
        <v>467239.25220804149</v>
      </c>
      <c r="M11" s="149">
        <v>523548.82311330538</v>
      </c>
      <c r="N11" s="149">
        <v>555225.29759826628</v>
      </c>
      <c r="O11" s="149">
        <v>585429.87559597008</v>
      </c>
      <c r="P11" s="149">
        <v>602994.31605889357</v>
      </c>
      <c r="Q11" s="149">
        <v>593818.25796921132</v>
      </c>
      <c r="R11" s="149">
        <v>576400.32007476815</v>
      </c>
      <c r="S11" s="149">
        <v>574014.2833140603</v>
      </c>
      <c r="T11" s="149">
        <v>564586.96350880305</v>
      </c>
      <c r="U11" s="149">
        <v>551206.99826619762</v>
      </c>
      <c r="V11" s="149">
        <v>617894.92643416603</v>
      </c>
      <c r="W11" s="149">
        <v>703614.13433996763</v>
      </c>
      <c r="X11" s="149">
        <v>740139.33581802784</v>
      </c>
      <c r="Y11" s="149">
        <v>694955.14123961003</v>
      </c>
      <c r="Z11" s="149">
        <v>598872.63334153988</v>
      </c>
      <c r="AA11" s="149">
        <v>463738.16655819467</v>
      </c>
      <c r="AB11" s="150">
        <v>344993.4951146323</v>
      </c>
      <c r="AC11" s="151">
        <v>235545175.83244944</v>
      </c>
      <c r="AF11" s="1" t="s">
        <v>1</v>
      </c>
      <c r="AG11" s="1">
        <v>1</v>
      </c>
    </row>
    <row r="12" spans="1:33" ht="14" x14ac:dyDescent="0.25">
      <c r="A12" s="201"/>
      <c r="B12" s="199"/>
      <c r="C12" s="100" t="s">
        <v>36</v>
      </c>
      <c r="D12" s="101">
        <v>5</v>
      </c>
      <c r="E12" s="145">
        <v>357342.254221429</v>
      </c>
      <c r="F12" s="146">
        <v>312233.69796612294</v>
      </c>
      <c r="G12" s="146">
        <v>293427.02560409904</v>
      </c>
      <c r="H12" s="146">
        <v>291566.93091167917</v>
      </c>
      <c r="I12" s="146">
        <v>320472.59729409392</v>
      </c>
      <c r="J12" s="146">
        <v>361206.57865128998</v>
      </c>
      <c r="K12" s="146">
        <v>434940.12546987482</v>
      </c>
      <c r="L12" s="146">
        <v>380432.01908224763</v>
      </c>
      <c r="M12" s="146">
        <v>453007.12960900919</v>
      </c>
      <c r="N12" s="146">
        <v>497074.673352118</v>
      </c>
      <c r="O12" s="146">
        <v>529164.09583156544</v>
      </c>
      <c r="P12" s="146">
        <v>543393.95516037999</v>
      </c>
      <c r="Q12" s="146">
        <v>538324.57907048205</v>
      </c>
      <c r="R12" s="146">
        <v>511728.39035767346</v>
      </c>
      <c r="S12" s="146">
        <v>483463.84575839853</v>
      </c>
      <c r="T12" s="146">
        <v>464026.67750690889</v>
      </c>
      <c r="U12" s="146">
        <v>448560.81056283345</v>
      </c>
      <c r="V12" s="146">
        <v>508904.12279206666</v>
      </c>
      <c r="W12" s="146">
        <v>607627.07371842372</v>
      </c>
      <c r="X12" s="146">
        <v>644922.43512597808</v>
      </c>
      <c r="Y12" s="146">
        <v>614543.61572685256</v>
      </c>
      <c r="Z12" s="146">
        <v>538793.91888144682</v>
      </c>
      <c r="AA12" s="146">
        <v>439230.25974822737</v>
      </c>
      <c r="AB12" s="147">
        <v>346037.12197860598</v>
      </c>
      <c r="AC12" s="152">
        <v>54602119.671909034</v>
      </c>
      <c r="AF12" s="1" t="s">
        <v>3</v>
      </c>
      <c r="AG12" s="1">
        <v>1</v>
      </c>
    </row>
    <row r="13" spans="1:33" ht="14" x14ac:dyDescent="0.25">
      <c r="A13" s="201"/>
      <c r="B13" s="199"/>
      <c r="C13" s="106" t="s">
        <v>37</v>
      </c>
      <c r="D13" s="107">
        <v>7</v>
      </c>
      <c r="E13" s="174">
        <v>370956.37865549646</v>
      </c>
      <c r="F13" s="143">
        <v>323106.74258377129</v>
      </c>
      <c r="G13" s="143">
        <v>292725.50400460185</v>
      </c>
      <c r="H13" s="143">
        <v>276731.10849404434</v>
      </c>
      <c r="I13" s="143">
        <v>277448.64243437204</v>
      </c>
      <c r="J13" s="143">
        <v>285821.45190816565</v>
      </c>
      <c r="K13" s="143">
        <v>312045.50913443975</v>
      </c>
      <c r="L13" s="143">
        <v>277447.00650500337</v>
      </c>
      <c r="M13" s="143">
        <v>336936.6313664742</v>
      </c>
      <c r="N13" s="143">
        <v>386523.33425164985</v>
      </c>
      <c r="O13" s="143">
        <v>421066.68114157137</v>
      </c>
      <c r="P13" s="143">
        <v>439255.91001743765</v>
      </c>
      <c r="Q13" s="143">
        <v>445759.47008486133</v>
      </c>
      <c r="R13" s="143">
        <v>433971.11088446534</v>
      </c>
      <c r="S13" s="143">
        <v>409617.9009613613</v>
      </c>
      <c r="T13" s="143">
        <v>390738.84716188652</v>
      </c>
      <c r="U13" s="143">
        <v>382222.50753220409</v>
      </c>
      <c r="V13" s="143">
        <v>445308.96790309297</v>
      </c>
      <c r="W13" s="143">
        <v>552713.50614529278</v>
      </c>
      <c r="X13" s="143">
        <v>608391.83037799527</v>
      </c>
      <c r="Y13" s="143">
        <v>585122.45922405866</v>
      </c>
      <c r="Z13" s="143">
        <v>507443.56011422828</v>
      </c>
      <c r="AA13" s="143">
        <v>398922.56598133891</v>
      </c>
      <c r="AB13" s="144">
        <v>302202.32165426086</v>
      </c>
      <c r="AC13" s="153">
        <v>66237359.639654502</v>
      </c>
      <c r="AF13" s="1" t="s">
        <v>2</v>
      </c>
      <c r="AG13" s="1">
        <v>1</v>
      </c>
    </row>
    <row r="14" spans="1:33" ht="14.5" thickBot="1" x14ac:dyDescent="0.3">
      <c r="A14" s="202"/>
      <c r="B14" s="200"/>
      <c r="C14" s="122" t="s">
        <v>34</v>
      </c>
      <c r="D14" s="123">
        <v>31</v>
      </c>
      <c r="E14" s="108">
        <v>10822119.793149631</v>
      </c>
      <c r="F14" s="109">
        <v>9497244.8821474463</v>
      </c>
      <c r="G14" s="109">
        <v>8885861.278428277</v>
      </c>
      <c r="H14" s="109">
        <v>8905819.0839444865</v>
      </c>
      <c r="I14" s="109">
        <v>10372328.954436608</v>
      </c>
      <c r="J14" s="109">
        <v>13039279.229289463</v>
      </c>
      <c r="K14" s="109">
        <v>15435543.831631234</v>
      </c>
      <c r="L14" s="109">
        <v>12721834.93289905</v>
      </c>
      <c r="M14" s="109">
        <v>14571019.706763169</v>
      </c>
      <c r="N14" s="109">
        <v>15740317.360889198</v>
      </c>
      <c r="O14" s="109">
        <v>16716454.88347226</v>
      </c>
      <c r="P14" s="109">
        <v>17248653.151042942</v>
      </c>
      <c r="Q14" s="109">
        <v>17094486.087361455</v>
      </c>
      <c r="R14" s="109">
        <v>16548045.809400219</v>
      </c>
      <c r="S14" s="109">
        <v>16190915.918488668</v>
      </c>
      <c r="T14" s="109">
        <v>15782457.624335006</v>
      </c>
      <c r="U14" s="109">
        <v>15391294.572597351</v>
      </c>
      <c r="V14" s="109">
        <v>17401686.991531137</v>
      </c>
      <c r="W14" s="109">
        <v>20275798.464068554</v>
      </c>
      <c r="X14" s="109">
        <v>21546002.368818387</v>
      </c>
      <c r="Y14" s="109">
        <v>20372722.976755265</v>
      </c>
      <c r="Z14" s="109">
        <v>17624654.54869609</v>
      </c>
      <c r="AA14" s="109">
        <v>13799634.425216207</v>
      </c>
      <c r="AB14" s="142">
        <v>10400478.268650871</v>
      </c>
      <c r="AC14" s="152">
        <v>356384655.14401299</v>
      </c>
      <c r="AD14" s="152"/>
    </row>
    <row r="15" spans="1:33" ht="14" x14ac:dyDescent="0.25">
      <c r="A15" s="201">
        <v>46419</v>
      </c>
      <c r="B15" s="199">
        <v>416316165.1843974</v>
      </c>
      <c r="C15" s="94" t="s">
        <v>35</v>
      </c>
      <c r="D15" s="95">
        <v>20</v>
      </c>
      <c r="E15" s="148">
        <v>402336.98846451903</v>
      </c>
      <c r="F15" s="149">
        <v>358310.832954827</v>
      </c>
      <c r="G15" s="149">
        <v>343191.05055718124</v>
      </c>
      <c r="H15" s="149">
        <v>356393.84377507924</v>
      </c>
      <c r="I15" s="149">
        <v>491393.62458399235</v>
      </c>
      <c r="J15" s="149">
        <v>757821.61743185075</v>
      </c>
      <c r="K15" s="149">
        <v>806045.56992488715</v>
      </c>
      <c r="L15" s="149">
        <v>618037.47330262605</v>
      </c>
      <c r="M15" s="149">
        <v>666433.42128730018</v>
      </c>
      <c r="N15" s="149">
        <v>690748.17806199915</v>
      </c>
      <c r="O15" s="149">
        <v>721685.17873066384</v>
      </c>
      <c r="P15" s="149">
        <v>739250.57221053669</v>
      </c>
      <c r="Q15" s="149">
        <v>715534.93854346464</v>
      </c>
      <c r="R15" s="149">
        <v>699682.89353284158</v>
      </c>
      <c r="S15" s="149">
        <v>708215.57496652403</v>
      </c>
      <c r="T15" s="149">
        <v>705740.40990562865</v>
      </c>
      <c r="U15" s="149">
        <v>697307.30792345479</v>
      </c>
      <c r="V15" s="149">
        <v>747620.85531770473</v>
      </c>
      <c r="W15" s="149">
        <v>838128.59202779573</v>
      </c>
      <c r="X15" s="149">
        <v>900911.26218474947</v>
      </c>
      <c r="Y15" s="149">
        <v>847481.90634268837</v>
      </c>
      <c r="Z15" s="149">
        <v>720594.28920181969</v>
      </c>
      <c r="AA15" s="149">
        <v>554731.13921047794</v>
      </c>
      <c r="AB15" s="150">
        <v>411085.22190053522</v>
      </c>
      <c r="AC15" s="151">
        <v>309973654.84686303</v>
      </c>
      <c r="AF15" s="1" t="s">
        <v>1</v>
      </c>
      <c r="AG15" s="1">
        <v>2</v>
      </c>
    </row>
    <row r="16" spans="1:33" ht="14" x14ac:dyDescent="0.25">
      <c r="A16" s="201"/>
      <c r="B16" s="199"/>
      <c r="C16" s="100" t="s">
        <v>36</v>
      </c>
      <c r="D16" s="101">
        <v>4</v>
      </c>
      <c r="E16" s="145">
        <v>447991.97300329816</v>
      </c>
      <c r="F16" s="146">
        <v>390482.94691742503</v>
      </c>
      <c r="G16" s="146">
        <v>367695.39493666019</v>
      </c>
      <c r="H16" s="146">
        <v>366191.58511845663</v>
      </c>
      <c r="I16" s="146">
        <v>412481.26617269911</v>
      </c>
      <c r="J16" s="146">
        <v>488791.39743170573</v>
      </c>
      <c r="K16" s="146">
        <v>606506.95856889908</v>
      </c>
      <c r="L16" s="146">
        <v>543247.67148225266</v>
      </c>
      <c r="M16" s="146">
        <v>628414.82963794412</v>
      </c>
      <c r="N16" s="146">
        <v>680328.93995206431</v>
      </c>
      <c r="O16" s="146">
        <v>708969.08356166072</v>
      </c>
      <c r="P16" s="146">
        <v>726165.60255749559</v>
      </c>
      <c r="Q16" s="146">
        <v>714068.5138511461</v>
      </c>
      <c r="R16" s="146">
        <v>669810.33320917631</v>
      </c>
      <c r="S16" s="146">
        <v>631066.39366738114</v>
      </c>
      <c r="T16" s="146">
        <v>607846.71956746734</v>
      </c>
      <c r="U16" s="146">
        <v>588895.64285705436</v>
      </c>
      <c r="V16" s="146">
        <v>653447.35110118531</v>
      </c>
      <c r="W16" s="146">
        <v>755989.72867297742</v>
      </c>
      <c r="X16" s="146">
        <v>811445.11952760944</v>
      </c>
      <c r="Y16" s="146">
        <v>771786.93025341863</v>
      </c>
      <c r="Z16" s="146">
        <v>678207.97855883755</v>
      </c>
      <c r="AA16" s="146">
        <v>553717.58110772364</v>
      </c>
      <c r="AB16" s="147">
        <v>431849.82915762416</v>
      </c>
      <c r="AC16" s="152">
        <v>56941599.083488658</v>
      </c>
      <c r="AF16" s="1" t="s">
        <v>3</v>
      </c>
      <c r="AG16" s="1">
        <v>2</v>
      </c>
    </row>
    <row r="17" spans="1:33" ht="14" x14ac:dyDescent="0.25">
      <c r="A17" s="201"/>
      <c r="B17" s="199"/>
      <c r="C17" s="106" t="s">
        <v>37</v>
      </c>
      <c r="D17" s="107">
        <v>4</v>
      </c>
      <c r="E17" s="174">
        <v>445667.96615121339</v>
      </c>
      <c r="F17" s="143">
        <v>385209.09261064004</v>
      </c>
      <c r="G17" s="143">
        <v>355291.84472885082</v>
      </c>
      <c r="H17" s="143">
        <v>342260.32541343861</v>
      </c>
      <c r="I17" s="143">
        <v>346998.01211979269</v>
      </c>
      <c r="J17" s="143">
        <v>371243.26332112175</v>
      </c>
      <c r="K17" s="143">
        <v>424540.00338066806</v>
      </c>
      <c r="L17" s="143">
        <v>392436.2525655551</v>
      </c>
      <c r="M17" s="143">
        <v>478483.96790171048</v>
      </c>
      <c r="N17" s="143">
        <v>539165.68278438586</v>
      </c>
      <c r="O17" s="143">
        <v>576001.52177519083</v>
      </c>
      <c r="P17" s="143">
        <v>592956.02335349156</v>
      </c>
      <c r="Q17" s="143">
        <v>595104.42058726423</v>
      </c>
      <c r="R17" s="143">
        <v>577485.48128740513</v>
      </c>
      <c r="S17" s="143">
        <v>546725.91259931179</v>
      </c>
      <c r="T17" s="143">
        <v>524578.31757398671</v>
      </c>
      <c r="U17" s="143">
        <v>518336.80556546635</v>
      </c>
      <c r="V17" s="143">
        <v>585498.74362943636</v>
      </c>
      <c r="W17" s="143">
        <v>696651.06019831682</v>
      </c>
      <c r="X17" s="143">
        <v>789235.20022798493</v>
      </c>
      <c r="Y17" s="143">
        <v>757470.92575694527</v>
      </c>
      <c r="Z17" s="143">
        <v>651733.34579776449</v>
      </c>
      <c r="AA17" s="143">
        <v>494699.13526525581</v>
      </c>
      <c r="AB17" s="144">
        <v>362454.50891624403</v>
      </c>
      <c r="AC17" s="153">
        <v>49400911.25404577</v>
      </c>
      <c r="AF17" s="1" t="s">
        <v>2</v>
      </c>
      <c r="AG17" s="1">
        <v>2</v>
      </c>
    </row>
    <row r="18" spans="1:33" ht="14.5" thickBot="1" x14ac:dyDescent="0.3">
      <c r="A18" s="202"/>
      <c r="B18" s="200"/>
      <c r="C18" s="112" t="s">
        <v>34</v>
      </c>
      <c r="D18" s="113">
        <v>28</v>
      </c>
      <c r="E18" s="108">
        <v>11621379.525908425</v>
      </c>
      <c r="F18" s="109">
        <v>10268984.8172088</v>
      </c>
      <c r="G18" s="109">
        <v>9755769.969805669</v>
      </c>
      <c r="H18" s="109">
        <v>9961684.5176291652</v>
      </c>
      <c r="I18" s="109">
        <v>12865789.604849815</v>
      </c>
      <c r="J18" s="109">
        <v>18596570.991648328</v>
      </c>
      <c r="K18" s="109">
        <v>20245099.246296015</v>
      </c>
      <c r="L18" s="109">
        <v>16103485.162243754</v>
      </c>
      <c r="M18" s="109">
        <v>17756263.615904622</v>
      </c>
      <c r="N18" s="109">
        <v>18692942.052185785</v>
      </c>
      <c r="O18" s="109">
        <v>19573585.995960683</v>
      </c>
      <c r="P18" s="109">
        <v>20061497.947854683</v>
      </c>
      <c r="Q18" s="109">
        <v>19547390.508622933</v>
      </c>
      <c r="R18" s="109">
        <v>18982841.128643155</v>
      </c>
      <c r="S18" s="109">
        <v>18875480.724397253</v>
      </c>
      <c r="T18" s="109">
        <v>18644508.346678391</v>
      </c>
      <c r="U18" s="109">
        <v>18375075.952159178</v>
      </c>
      <c r="V18" s="109">
        <v>19908201.48527658</v>
      </c>
      <c r="W18" s="109">
        <v>22573134.996041089</v>
      </c>
      <c r="X18" s="109">
        <v>24420946.522717368</v>
      </c>
      <c r="Y18" s="109">
        <v>23066669.550895225</v>
      </c>
      <c r="Z18" s="109">
        <v>19731651.081462801</v>
      </c>
      <c r="AA18" s="109">
        <v>15288289.649701476</v>
      </c>
      <c r="AB18" s="142">
        <v>11398921.790306177</v>
      </c>
      <c r="AC18" s="152">
        <v>416316165.18439746</v>
      </c>
      <c r="AD18" s="152"/>
    </row>
    <row r="19" spans="1:33" ht="14" x14ac:dyDescent="0.25">
      <c r="A19" s="204">
        <v>46447</v>
      </c>
      <c r="B19" s="199">
        <v>377352590.98289424</v>
      </c>
      <c r="C19" s="94" t="s">
        <v>35</v>
      </c>
      <c r="D19" s="95">
        <v>20</v>
      </c>
      <c r="E19" s="148">
        <v>349967.20129866997</v>
      </c>
      <c r="F19" s="149">
        <v>307994.41177738283</v>
      </c>
      <c r="G19" s="149">
        <v>295017.78626096167</v>
      </c>
      <c r="H19" s="149">
        <v>306523.77406126139</v>
      </c>
      <c r="I19" s="149">
        <v>420305.37558487139</v>
      </c>
      <c r="J19" s="149">
        <v>638828.47305058909</v>
      </c>
      <c r="K19" s="149">
        <v>684727.99972035538</v>
      </c>
      <c r="L19" s="149">
        <v>510557.77949962177</v>
      </c>
      <c r="M19" s="149">
        <v>554889.00801726722</v>
      </c>
      <c r="N19" s="149">
        <v>575507.06783459138</v>
      </c>
      <c r="O19" s="149">
        <v>601301.37210501102</v>
      </c>
      <c r="P19" s="149">
        <v>616269.42646302481</v>
      </c>
      <c r="Q19" s="149">
        <v>599273.00162711134</v>
      </c>
      <c r="R19" s="149">
        <v>583966.94011139369</v>
      </c>
      <c r="S19" s="149">
        <v>591228.62712863612</v>
      </c>
      <c r="T19" s="149">
        <v>589673.41561584838</v>
      </c>
      <c r="U19" s="149">
        <v>582522.21714196505</v>
      </c>
      <c r="V19" s="149">
        <v>650048.19623119442</v>
      </c>
      <c r="W19" s="149">
        <v>729269.66529197502</v>
      </c>
      <c r="X19" s="149">
        <v>769004.0057081175</v>
      </c>
      <c r="Y19" s="149">
        <v>718958.36119952833</v>
      </c>
      <c r="Z19" s="149">
        <v>616032.54597175319</v>
      </c>
      <c r="AA19" s="149">
        <v>475953.06984716532</v>
      </c>
      <c r="AB19" s="150">
        <v>353589.45826515876</v>
      </c>
      <c r="AC19" s="151">
        <v>262428183.59626907</v>
      </c>
      <c r="AF19" s="1" t="s">
        <v>1</v>
      </c>
      <c r="AG19" s="1">
        <v>3</v>
      </c>
    </row>
    <row r="20" spans="1:33" ht="14" x14ac:dyDescent="0.25">
      <c r="A20" s="201"/>
      <c r="B20" s="199"/>
      <c r="C20" s="100" t="s">
        <v>36</v>
      </c>
      <c r="D20" s="101">
        <v>4</v>
      </c>
      <c r="E20" s="145">
        <v>364633.82916303881</v>
      </c>
      <c r="F20" s="146">
        <v>317924.64425335167</v>
      </c>
      <c r="G20" s="146">
        <v>300780.35853872861</v>
      </c>
      <c r="H20" s="146">
        <v>297807.60952504136</v>
      </c>
      <c r="I20" s="146">
        <v>335219.45251678448</v>
      </c>
      <c r="J20" s="146">
        <v>387511.0027728462</v>
      </c>
      <c r="K20" s="146">
        <v>484072.50537343085</v>
      </c>
      <c r="L20" s="146">
        <v>424650.76413363894</v>
      </c>
      <c r="M20" s="146">
        <v>493672.38123554905</v>
      </c>
      <c r="N20" s="146">
        <v>536666.99736944016</v>
      </c>
      <c r="O20" s="146">
        <v>567403.21567099565</v>
      </c>
      <c r="P20" s="146">
        <v>580493.22582975915</v>
      </c>
      <c r="Q20" s="146">
        <v>573483.93148840766</v>
      </c>
      <c r="R20" s="146">
        <v>543364.65964645566</v>
      </c>
      <c r="S20" s="146">
        <v>512611.87080261577</v>
      </c>
      <c r="T20" s="146">
        <v>492441.55048698455</v>
      </c>
      <c r="U20" s="146">
        <v>478944.63673410704</v>
      </c>
      <c r="V20" s="146">
        <v>538716.52309750533</v>
      </c>
      <c r="W20" s="146">
        <v>632062.37589394988</v>
      </c>
      <c r="X20" s="146">
        <v>672085.20732595748</v>
      </c>
      <c r="Y20" s="146">
        <v>629826.51950018085</v>
      </c>
      <c r="Z20" s="146">
        <v>556355.50923321745</v>
      </c>
      <c r="AA20" s="146">
        <v>457320.34826094395</v>
      </c>
      <c r="AB20" s="147">
        <v>363201.65471299004</v>
      </c>
      <c r="AC20" s="152">
        <v>46165003.094263695</v>
      </c>
      <c r="AF20" s="1" t="s">
        <v>3</v>
      </c>
      <c r="AG20" s="1">
        <v>3</v>
      </c>
    </row>
    <row r="21" spans="1:33" ht="14" x14ac:dyDescent="0.25">
      <c r="A21" s="201"/>
      <c r="B21" s="199"/>
      <c r="C21" s="106" t="s">
        <v>37</v>
      </c>
      <c r="D21" s="107">
        <v>7</v>
      </c>
      <c r="E21" s="174">
        <v>355374.04187371046</v>
      </c>
      <c r="F21" s="143">
        <v>305084.01015042444</v>
      </c>
      <c r="G21" s="143">
        <v>282754.90393318591</v>
      </c>
      <c r="H21" s="143">
        <v>273351.88950582378</v>
      </c>
      <c r="I21" s="143">
        <v>281803.56761396979</v>
      </c>
      <c r="J21" s="143">
        <v>292134.69345256197</v>
      </c>
      <c r="K21" s="143">
        <v>336943.80509552156</v>
      </c>
      <c r="L21" s="143">
        <v>306809.01759215817</v>
      </c>
      <c r="M21" s="143">
        <v>377226.28630315332</v>
      </c>
      <c r="N21" s="143">
        <v>421818.78437565896</v>
      </c>
      <c r="O21" s="143">
        <v>455054.55997286394</v>
      </c>
      <c r="P21" s="143">
        <v>471276.89739554189</v>
      </c>
      <c r="Q21" s="143">
        <v>475878.52971509041</v>
      </c>
      <c r="R21" s="143">
        <v>459672.22182942671</v>
      </c>
      <c r="S21" s="143">
        <v>432589.50906896568</v>
      </c>
      <c r="T21" s="143">
        <v>414678.30376240303</v>
      </c>
      <c r="U21" s="143">
        <v>410053.54836516903</v>
      </c>
      <c r="V21" s="143">
        <v>464546.35598380776</v>
      </c>
      <c r="W21" s="143">
        <v>561519.98942173948</v>
      </c>
      <c r="X21" s="143">
        <v>621892.08740875102</v>
      </c>
      <c r="Y21" s="143">
        <v>595132.26550624811</v>
      </c>
      <c r="Z21" s="143">
        <v>517542.62981681427</v>
      </c>
      <c r="AA21" s="143">
        <v>405888.54075821524</v>
      </c>
      <c r="AB21" s="144">
        <v>303745.60286471882</v>
      </c>
      <c r="AC21" s="153">
        <v>68759404.292361453</v>
      </c>
      <c r="AF21" s="1" t="s">
        <v>2</v>
      </c>
      <c r="AG21" s="1">
        <v>3</v>
      </c>
    </row>
    <row r="22" spans="1:33" ht="14.5" thickBot="1" x14ac:dyDescent="0.3">
      <c r="A22" s="202"/>
      <c r="B22" s="200"/>
      <c r="C22" s="112" t="s">
        <v>34</v>
      </c>
      <c r="D22" s="113">
        <v>31</v>
      </c>
      <c r="E22" s="108">
        <v>10945497.635741528</v>
      </c>
      <c r="F22" s="109">
        <v>9567174.8836140335</v>
      </c>
      <c r="G22" s="109">
        <v>9082761.4869064484</v>
      </c>
      <c r="H22" s="109">
        <v>9235169.1458661593</v>
      </c>
      <c r="I22" s="109">
        <v>11719610.295062354</v>
      </c>
      <c r="J22" s="109">
        <v>16371556.326271102</v>
      </c>
      <c r="K22" s="109">
        <v>17989456.651569482</v>
      </c>
      <c r="L22" s="109">
        <v>14057421.7696721</v>
      </c>
      <c r="M22" s="109">
        <v>15713053.689409614</v>
      </c>
      <c r="N22" s="109">
        <v>16609540.836799201</v>
      </c>
      <c r="O22" s="109">
        <v>17481022.22459425</v>
      </c>
      <c r="P22" s="109">
        <v>17946299.714348324</v>
      </c>
      <c r="Q22" s="109">
        <v>17610545.466501489</v>
      </c>
      <c r="R22" s="109">
        <v>17070502.993619684</v>
      </c>
      <c r="S22" s="109">
        <v>16903146.589265943</v>
      </c>
      <c r="T22" s="109">
        <v>16665982.640601728</v>
      </c>
      <c r="U22" s="109">
        <v>16436597.728331912</v>
      </c>
      <c r="V22" s="109">
        <v>18407654.508900564</v>
      </c>
      <c r="W22" s="109">
        <v>21044282.735367477</v>
      </c>
      <c r="X22" s="109">
        <v>22421665.555327438</v>
      </c>
      <c r="Y22" s="109">
        <v>21064399.16053503</v>
      </c>
      <c r="Z22" s="109">
        <v>18168871.365085632</v>
      </c>
      <c r="AA22" s="109">
        <v>14189562.575294588</v>
      </c>
      <c r="AB22" s="142">
        <v>10650815.004208168</v>
      </c>
      <c r="AC22" s="152">
        <v>377352590.98289418</v>
      </c>
      <c r="AD22" s="152"/>
    </row>
    <row r="23" spans="1:33" ht="14" x14ac:dyDescent="0.25">
      <c r="A23" s="201">
        <v>46478</v>
      </c>
      <c r="B23" s="199">
        <v>290815745.71741027</v>
      </c>
      <c r="C23" s="94" t="s">
        <v>35</v>
      </c>
      <c r="D23" s="95">
        <v>22</v>
      </c>
      <c r="E23" s="148">
        <v>302050.88210360263</v>
      </c>
      <c r="F23" s="149">
        <v>264527.43122960237</v>
      </c>
      <c r="G23" s="149">
        <v>249466.84915275226</v>
      </c>
      <c r="H23" s="149">
        <v>263564.29621215223</v>
      </c>
      <c r="I23" s="149">
        <v>379983.88745570672</v>
      </c>
      <c r="J23" s="149">
        <v>599827.4071536744</v>
      </c>
      <c r="K23" s="149">
        <v>650051.1164324315</v>
      </c>
      <c r="L23" s="149">
        <v>291777.50811172236</v>
      </c>
      <c r="M23" s="149">
        <v>319838.9687529268</v>
      </c>
      <c r="N23" s="149">
        <v>332797.33226369706</v>
      </c>
      <c r="O23" s="149">
        <v>350280.32912427303</v>
      </c>
      <c r="P23" s="149">
        <v>361688.88487639977</v>
      </c>
      <c r="Q23" s="149">
        <v>348575.93246396765</v>
      </c>
      <c r="R23" s="149">
        <v>338808.3715335583</v>
      </c>
      <c r="S23" s="149">
        <v>344966.09051030985</v>
      </c>
      <c r="T23" s="149">
        <v>345468.57944044704</v>
      </c>
      <c r="U23" s="149">
        <v>339095.63772601815</v>
      </c>
      <c r="V23" s="149">
        <v>615545.43000936194</v>
      </c>
      <c r="W23" s="149">
        <v>703522.85312999575</v>
      </c>
      <c r="X23" s="149">
        <v>734883.33822827251</v>
      </c>
      <c r="Y23" s="149">
        <v>682824.60466417181</v>
      </c>
      <c r="Z23" s="149">
        <v>575102.40353855817</v>
      </c>
      <c r="AA23" s="149">
        <v>431928.53074141173</v>
      </c>
      <c r="AB23" s="150">
        <v>311000.69480906689</v>
      </c>
      <c r="AC23" s="151">
        <v>223026701.91260979</v>
      </c>
      <c r="AF23" s="1" t="s">
        <v>1</v>
      </c>
      <c r="AG23" s="1">
        <v>4</v>
      </c>
    </row>
    <row r="24" spans="1:33" ht="14" x14ac:dyDescent="0.25">
      <c r="A24" s="201"/>
      <c r="B24" s="199"/>
      <c r="C24" s="100" t="s">
        <v>36</v>
      </c>
      <c r="D24" s="101">
        <v>4</v>
      </c>
      <c r="E24" s="145">
        <v>337406.19428984902</v>
      </c>
      <c r="F24" s="146">
        <v>292016.54826054722</v>
      </c>
      <c r="G24" s="146">
        <v>269584.32638925704</v>
      </c>
      <c r="H24" s="146">
        <v>269118.51910104812</v>
      </c>
      <c r="I24" s="146">
        <v>311550.88984686753</v>
      </c>
      <c r="J24" s="146">
        <v>375729.80414110026</v>
      </c>
      <c r="K24" s="146">
        <v>490207.54036813712</v>
      </c>
      <c r="L24" s="146">
        <v>253357.51398382153</v>
      </c>
      <c r="M24" s="146">
        <v>298345.11903460789</v>
      </c>
      <c r="N24" s="146">
        <v>324069.96796653961</v>
      </c>
      <c r="O24" s="146">
        <v>341380.43594256602</v>
      </c>
      <c r="P24" s="146">
        <v>353278.39973339107</v>
      </c>
      <c r="Q24" s="146">
        <v>346525.49956619827</v>
      </c>
      <c r="R24" s="146">
        <v>323074.32454337279</v>
      </c>
      <c r="S24" s="146">
        <v>300491.98032533174</v>
      </c>
      <c r="T24" s="146">
        <v>288627.36620641261</v>
      </c>
      <c r="U24" s="146">
        <v>278153.45609719807</v>
      </c>
      <c r="V24" s="146">
        <v>526300.82543304237</v>
      </c>
      <c r="W24" s="146">
        <v>627105.01024218113</v>
      </c>
      <c r="X24" s="146">
        <v>649845.70103468338</v>
      </c>
      <c r="Y24" s="146">
        <v>609101.26021527697</v>
      </c>
      <c r="Z24" s="146">
        <v>529372.98749214795</v>
      </c>
      <c r="AA24" s="146">
        <v>424015.22643604618</v>
      </c>
      <c r="AB24" s="147">
        <v>317205.83227576391</v>
      </c>
      <c r="AC24" s="152">
        <v>36543458.915701546</v>
      </c>
      <c r="AF24" s="1" t="s">
        <v>3</v>
      </c>
      <c r="AG24" s="1">
        <v>4</v>
      </c>
    </row>
    <row r="25" spans="1:33" ht="14" x14ac:dyDescent="0.25">
      <c r="A25" s="201"/>
      <c r="B25" s="199"/>
      <c r="C25" s="106" t="s">
        <v>37</v>
      </c>
      <c r="D25" s="107">
        <v>4</v>
      </c>
      <c r="E25" s="174">
        <v>331242.73164827982</v>
      </c>
      <c r="F25" s="143">
        <v>279236.97802950448</v>
      </c>
      <c r="G25" s="143">
        <v>250719.48865121612</v>
      </c>
      <c r="H25" s="143">
        <v>241727.63268738103</v>
      </c>
      <c r="I25" s="143">
        <v>250191.96630218133</v>
      </c>
      <c r="J25" s="143">
        <v>258725.55671467748</v>
      </c>
      <c r="K25" s="143">
        <v>319633.67153820867</v>
      </c>
      <c r="L25" s="143">
        <v>169853.15164030812</v>
      </c>
      <c r="M25" s="143">
        <v>214391.65987103901</v>
      </c>
      <c r="N25" s="143">
        <v>244137.37608888687</v>
      </c>
      <c r="O25" s="143">
        <v>262624.70346357365</v>
      </c>
      <c r="P25" s="143">
        <v>274706.26715353032</v>
      </c>
      <c r="Q25" s="143">
        <v>280328.45928705198</v>
      </c>
      <c r="R25" s="143">
        <v>271899.56686191092</v>
      </c>
      <c r="S25" s="143">
        <v>253386.78017817694</v>
      </c>
      <c r="T25" s="143">
        <v>241976.28614504074</v>
      </c>
      <c r="U25" s="143">
        <v>238037.43641215292</v>
      </c>
      <c r="V25" s="143">
        <v>474678.33707766788</v>
      </c>
      <c r="W25" s="143">
        <v>578203.12812771159</v>
      </c>
      <c r="X25" s="143">
        <v>633224.18984749308</v>
      </c>
      <c r="Y25" s="143">
        <v>601612.37015794008</v>
      </c>
      <c r="Z25" s="143">
        <v>508172.95753962157</v>
      </c>
      <c r="AA25" s="143">
        <v>374065.00241953286</v>
      </c>
      <c r="AB25" s="144">
        <v>258620.52443166773</v>
      </c>
      <c r="AC25" s="153">
        <v>31245584.889099021</v>
      </c>
      <c r="AF25" s="1" t="s">
        <v>2</v>
      </c>
      <c r="AG25" s="1">
        <v>4</v>
      </c>
    </row>
    <row r="26" spans="1:33" ht="14.5" thickBot="1" x14ac:dyDescent="0.3">
      <c r="A26" s="202"/>
      <c r="B26" s="200"/>
      <c r="C26" s="112" t="s">
        <v>34</v>
      </c>
      <c r="D26" s="113">
        <v>30</v>
      </c>
      <c r="E26" s="108">
        <v>9319715.1100317743</v>
      </c>
      <c r="F26" s="109">
        <v>8104617.5922114588</v>
      </c>
      <c r="G26" s="109">
        <v>7569485.9415224418</v>
      </c>
      <c r="H26" s="109">
        <v>7841799.1238210658</v>
      </c>
      <c r="I26" s="109">
        <v>10606616.948621742</v>
      </c>
      <c r="J26" s="109">
        <v>15734024.400803946</v>
      </c>
      <c r="K26" s="109">
        <v>17540489.409138877</v>
      </c>
      <c r="L26" s="109">
        <v>8111947.8409544099</v>
      </c>
      <c r="M26" s="109">
        <v>9087404.4281869773</v>
      </c>
      <c r="N26" s="109">
        <v>9594370.6860230416</v>
      </c>
      <c r="O26" s="109">
        <v>10122187.798358565</v>
      </c>
      <c r="P26" s="109">
        <v>10469094.13482848</v>
      </c>
      <c r="Q26" s="109">
        <v>10176086.34962029</v>
      </c>
      <c r="R26" s="109">
        <v>9833679.7393594161</v>
      </c>
      <c r="S26" s="109">
        <v>9804769.033240851</v>
      </c>
      <c r="T26" s="109">
        <v>9722723.3570956476</v>
      </c>
      <c r="U26" s="109">
        <v>9524867.6000098027</v>
      </c>
      <c r="V26" s="109">
        <v>17545916.110248804</v>
      </c>
      <c r="W26" s="109">
        <v>20298735.322339479</v>
      </c>
      <c r="X26" s="109">
        <v>21299713.004550703</v>
      </c>
      <c r="Y26" s="109">
        <v>19864995.824104648</v>
      </c>
      <c r="Z26" s="109">
        <v>16802436.657975357</v>
      </c>
      <c r="AA26" s="109">
        <v>12694748.591733372</v>
      </c>
      <c r="AB26" s="142">
        <v>9145320.7126291972</v>
      </c>
      <c r="AC26" s="152">
        <v>290815745.71741033</v>
      </c>
      <c r="AD26" s="152"/>
    </row>
    <row r="27" spans="1:33" ht="14" x14ac:dyDescent="0.25">
      <c r="A27" s="201">
        <v>46508</v>
      </c>
      <c r="B27" s="199">
        <v>175336428.76453286</v>
      </c>
      <c r="C27" s="94" t="s">
        <v>35</v>
      </c>
      <c r="D27" s="95">
        <v>19</v>
      </c>
      <c r="E27" s="148">
        <v>160625.01649322824</v>
      </c>
      <c r="F27" s="149">
        <v>124632.37707192446</v>
      </c>
      <c r="G27" s="149">
        <v>108591.44764623477</v>
      </c>
      <c r="H27" s="149">
        <v>123279.63739567559</v>
      </c>
      <c r="I27" s="149">
        <v>240668.33711966095</v>
      </c>
      <c r="J27" s="149">
        <v>453428.96796409617</v>
      </c>
      <c r="K27" s="149">
        <v>505167.21651622257</v>
      </c>
      <c r="L27" s="149">
        <v>128320.90523901301</v>
      </c>
      <c r="M27" s="149">
        <v>145674.00295297164</v>
      </c>
      <c r="N27" s="149">
        <v>153375.24594089127</v>
      </c>
      <c r="O27" s="149">
        <v>164311.94429687949</v>
      </c>
      <c r="P27" s="149">
        <v>169869.96976112164</v>
      </c>
      <c r="Q27" s="149">
        <v>161305.68112479695</v>
      </c>
      <c r="R27" s="149">
        <v>155378.90708267776</v>
      </c>
      <c r="S27" s="149">
        <v>160229.49548356407</v>
      </c>
      <c r="T27" s="149">
        <v>162432.59521532871</v>
      </c>
      <c r="U27" s="149">
        <v>160097.25213607532</v>
      </c>
      <c r="V27" s="149">
        <v>469465.20272341394</v>
      </c>
      <c r="W27" s="149">
        <v>559965.45365063252</v>
      </c>
      <c r="X27" s="149">
        <v>586285.61414189148</v>
      </c>
      <c r="Y27" s="149">
        <v>534349.73107824172</v>
      </c>
      <c r="Z27" s="149">
        <v>432447.77021116088</v>
      </c>
      <c r="AA27" s="149">
        <v>285996.00063593296</v>
      </c>
      <c r="AB27" s="150">
        <v>165943.5988390432</v>
      </c>
      <c r="AC27" s="151">
        <v>119925005.04369295</v>
      </c>
      <c r="AF27" s="1" t="s">
        <v>1</v>
      </c>
      <c r="AG27" s="1">
        <v>5</v>
      </c>
    </row>
    <row r="28" spans="1:33" ht="14" x14ac:dyDescent="0.25">
      <c r="A28" s="201"/>
      <c r="B28" s="199"/>
      <c r="C28" s="100" t="s">
        <v>36</v>
      </c>
      <c r="D28" s="101">
        <v>4</v>
      </c>
      <c r="E28" s="145">
        <v>193142.80455392101</v>
      </c>
      <c r="F28" s="146">
        <v>147079.3201512176</v>
      </c>
      <c r="G28" s="146">
        <v>125674.84921410801</v>
      </c>
      <c r="H28" s="146">
        <v>127488.90614194162</v>
      </c>
      <c r="I28" s="146">
        <v>171135.03357477224</v>
      </c>
      <c r="J28" s="146">
        <v>220445.29890381661</v>
      </c>
      <c r="K28" s="146">
        <v>343681.96113245597</v>
      </c>
      <c r="L28" s="146">
        <v>102773.42575381974</v>
      </c>
      <c r="M28" s="146">
        <v>131333.63912039029</v>
      </c>
      <c r="N28" s="146">
        <v>146963.90191967133</v>
      </c>
      <c r="O28" s="146">
        <v>156759.35942154378</v>
      </c>
      <c r="P28" s="146">
        <v>163051.82921383478</v>
      </c>
      <c r="Q28" s="146">
        <v>158553.92991148302</v>
      </c>
      <c r="R28" s="146">
        <v>144095.45795716555</v>
      </c>
      <c r="S28" s="146">
        <v>130414.26451846969</v>
      </c>
      <c r="T28" s="146">
        <v>123132.29900039092</v>
      </c>
      <c r="U28" s="146">
        <v>120540.6212020917</v>
      </c>
      <c r="V28" s="146">
        <v>377697.56258482032</v>
      </c>
      <c r="W28" s="146">
        <v>471872.57045974181</v>
      </c>
      <c r="X28" s="146">
        <v>496069.79300810967</v>
      </c>
      <c r="Y28" s="146">
        <v>458073.87575188879</v>
      </c>
      <c r="Z28" s="146">
        <v>380353.53536202031</v>
      </c>
      <c r="AA28" s="146">
        <v>270369.77978031337</v>
      </c>
      <c r="AB28" s="147">
        <v>167165.53447651467</v>
      </c>
      <c r="AC28" s="152">
        <v>21311478.212458011</v>
      </c>
      <c r="AF28" s="1" t="s">
        <v>3</v>
      </c>
      <c r="AG28" s="1">
        <v>5</v>
      </c>
    </row>
    <row r="29" spans="1:33" ht="14" x14ac:dyDescent="0.25">
      <c r="A29" s="201"/>
      <c r="B29" s="199"/>
      <c r="C29" s="106" t="s">
        <v>37</v>
      </c>
      <c r="D29" s="107">
        <v>8</v>
      </c>
      <c r="E29" s="174">
        <v>179175.94136037029</v>
      </c>
      <c r="F29" s="143">
        <v>131141.12466904341</v>
      </c>
      <c r="G29" s="143">
        <v>106994.51436630756</v>
      </c>
      <c r="H29" s="143">
        <v>97735.922810877382</v>
      </c>
      <c r="I29" s="143">
        <v>111087.28561252718</v>
      </c>
      <c r="J29" s="143">
        <v>116220.2748471216</v>
      </c>
      <c r="K29" s="143">
        <v>186794.91181503487</v>
      </c>
      <c r="L29" s="143">
        <v>51208.219297964548</v>
      </c>
      <c r="M29" s="143">
        <v>78780.177207905115</v>
      </c>
      <c r="N29" s="143">
        <v>100150.38704735921</v>
      </c>
      <c r="O29" s="143">
        <v>113225.11478604302</v>
      </c>
      <c r="P29" s="143">
        <v>120514.62793845079</v>
      </c>
      <c r="Q29" s="143">
        <v>120000.27716296201</v>
      </c>
      <c r="R29" s="143">
        <v>111944.17882099313</v>
      </c>
      <c r="S29" s="143">
        <v>100079.83205109733</v>
      </c>
      <c r="T29" s="143">
        <v>94034.066430449864</v>
      </c>
      <c r="U29" s="143">
        <v>92795.39859445102</v>
      </c>
      <c r="V29" s="143">
        <v>323641.60588784463</v>
      </c>
      <c r="W29" s="143">
        <v>423889.76228574914</v>
      </c>
      <c r="X29" s="143">
        <v>462424.17318524729</v>
      </c>
      <c r="Y29" s="143">
        <v>428901.60277557158</v>
      </c>
      <c r="Z29" s="143">
        <v>346736.81999240868</v>
      </c>
      <c r="AA29" s="143">
        <v>234548.35366558091</v>
      </c>
      <c r="AB29" s="144">
        <v>130468.61593638292</v>
      </c>
      <c r="AC29" s="153">
        <v>34099945.508381948</v>
      </c>
      <c r="AF29" s="1" t="s">
        <v>2</v>
      </c>
      <c r="AG29" s="1">
        <v>5</v>
      </c>
    </row>
    <row r="30" spans="1:33" ht="14.5" thickBot="1" x14ac:dyDescent="0.3">
      <c r="A30" s="202"/>
      <c r="B30" s="200"/>
      <c r="C30" s="112" t="s">
        <v>34</v>
      </c>
      <c r="D30" s="113">
        <v>31</v>
      </c>
      <c r="E30" s="108">
        <v>5257854.0624699825</v>
      </c>
      <c r="F30" s="109">
        <v>4005461.4423237825</v>
      </c>
      <c r="G30" s="109">
        <v>3421893.0170653528</v>
      </c>
      <c r="H30" s="109">
        <v>3634156.1175726219</v>
      </c>
      <c r="I30" s="109">
        <v>6145936.8244728642</v>
      </c>
      <c r="J30" s="109">
        <v>10426693.785710068</v>
      </c>
      <c r="K30" s="109">
        <v>12467264.252858333</v>
      </c>
      <c r="L30" s="109">
        <v>3258856.6569402423</v>
      </c>
      <c r="M30" s="109">
        <v>3923382.0302512632</v>
      </c>
      <c r="N30" s="109">
        <v>4303188.376934493</v>
      </c>
      <c r="O30" s="109">
        <v>4654765.2976152301</v>
      </c>
      <c r="P30" s="109">
        <v>4843853.7658242565</v>
      </c>
      <c r="Q30" s="109">
        <v>4659025.8783207703</v>
      </c>
      <c r="R30" s="109">
        <v>4424134.4969674852</v>
      </c>
      <c r="S30" s="109">
        <v>4366656.1286703749</v>
      </c>
      <c r="T30" s="109">
        <v>4331021.0365364077</v>
      </c>
      <c r="U30" s="109">
        <v>4266373.4641494062</v>
      </c>
      <c r="V30" s="109">
        <v>13019761.949186902</v>
      </c>
      <c r="W30" s="109">
        <v>15917951.999486977</v>
      </c>
      <c r="X30" s="109">
        <v>16823099.226210356</v>
      </c>
      <c r="Y30" s="109">
        <v>15416153.215698721</v>
      </c>
      <c r="Z30" s="109">
        <v>12511816.335399406</v>
      </c>
      <c r="AA30" s="109">
        <v>8391789.960528627</v>
      </c>
      <c r="AB30" s="142">
        <v>4865339.4433389427</v>
      </c>
      <c r="AC30" s="152">
        <v>175336428.76453292</v>
      </c>
      <c r="AD30" s="152"/>
    </row>
    <row r="31" spans="1:33" ht="14" x14ac:dyDescent="0.25">
      <c r="A31" s="201">
        <v>46539</v>
      </c>
      <c r="B31" s="199">
        <v>197346960.41634214</v>
      </c>
      <c r="C31" s="94" t="s">
        <v>35</v>
      </c>
      <c r="D31" s="95">
        <v>21</v>
      </c>
      <c r="E31" s="148">
        <v>188264.67900704639</v>
      </c>
      <c r="F31" s="149">
        <v>148283.80934980977</v>
      </c>
      <c r="G31" s="149">
        <v>132125.61766925512</v>
      </c>
      <c r="H31" s="149">
        <v>143582.21753495117</v>
      </c>
      <c r="I31" s="149">
        <v>237978.40798517084</v>
      </c>
      <c r="J31" s="149">
        <v>395273.09431000968</v>
      </c>
      <c r="K31" s="149">
        <v>501485.3273181832</v>
      </c>
      <c r="L31" s="149">
        <v>170642.74170599077</v>
      </c>
      <c r="M31" s="149">
        <v>195056.56366962817</v>
      </c>
      <c r="N31" s="149">
        <v>206438.33406286544</v>
      </c>
      <c r="O31" s="149">
        <v>219664.7683935517</v>
      </c>
      <c r="P31" s="149">
        <v>228045.29792733688</v>
      </c>
      <c r="Q31" s="149">
        <v>221650.40766531846</v>
      </c>
      <c r="R31" s="149">
        <v>212112.88108949506</v>
      </c>
      <c r="S31" s="149">
        <v>214277.54140091356</v>
      </c>
      <c r="T31" s="149">
        <v>211496.8065837266</v>
      </c>
      <c r="U31" s="149">
        <v>206025.19315364846</v>
      </c>
      <c r="V31" s="149">
        <v>495956.44025913847</v>
      </c>
      <c r="W31" s="149">
        <v>582779.56093589053</v>
      </c>
      <c r="X31" s="149">
        <v>610930.16777420812</v>
      </c>
      <c r="Y31" s="149">
        <v>560122.10858639714</v>
      </c>
      <c r="Z31" s="149">
        <v>457847.00967917283</v>
      </c>
      <c r="AA31" s="149">
        <v>320618.45395445608</v>
      </c>
      <c r="AB31" s="150">
        <v>198605.10513006643</v>
      </c>
      <c r="AC31" s="151">
        <v>148244513.23807085</v>
      </c>
      <c r="AF31" s="1" t="s">
        <v>1</v>
      </c>
      <c r="AG31" s="1">
        <v>6</v>
      </c>
    </row>
    <row r="32" spans="1:33" ht="14" x14ac:dyDescent="0.25">
      <c r="A32" s="201"/>
      <c r="B32" s="199"/>
      <c r="C32" s="100" t="s">
        <v>36</v>
      </c>
      <c r="D32" s="101">
        <v>4</v>
      </c>
      <c r="E32" s="145">
        <v>220265.09353283391</v>
      </c>
      <c r="F32" s="146">
        <v>174064.53819347196</v>
      </c>
      <c r="G32" s="146">
        <v>153091.73200780145</v>
      </c>
      <c r="H32" s="146">
        <v>153644.14672234235</v>
      </c>
      <c r="I32" s="146">
        <v>195377.97272026321</v>
      </c>
      <c r="J32" s="146">
        <v>235849.56975007427</v>
      </c>
      <c r="K32" s="146">
        <v>361198.96990990709</v>
      </c>
      <c r="L32" s="146">
        <v>136102.33757982269</v>
      </c>
      <c r="M32" s="146">
        <v>171571.16398764472</v>
      </c>
      <c r="N32" s="146">
        <v>191349.28137248696</v>
      </c>
      <c r="O32" s="146">
        <v>204712.34735956273</v>
      </c>
      <c r="P32" s="146">
        <v>210884.64478973462</v>
      </c>
      <c r="Q32" s="146">
        <v>205273.82113421429</v>
      </c>
      <c r="R32" s="146">
        <v>188350.97994633779</v>
      </c>
      <c r="S32" s="146">
        <v>173863.49471853505</v>
      </c>
      <c r="T32" s="146">
        <v>164194.64013445697</v>
      </c>
      <c r="U32" s="146">
        <v>155561.43425080724</v>
      </c>
      <c r="V32" s="146">
        <v>399128.76097411616</v>
      </c>
      <c r="W32" s="146">
        <v>497342.36989614664</v>
      </c>
      <c r="X32" s="146">
        <v>531364.80922975123</v>
      </c>
      <c r="Y32" s="146">
        <v>491170.28916216514</v>
      </c>
      <c r="Z32" s="146">
        <v>416164.73341458704</v>
      </c>
      <c r="AA32" s="146">
        <v>313513.95948100957</v>
      </c>
      <c r="AB32" s="147">
        <v>205167.6756079623</v>
      </c>
      <c r="AC32" s="152">
        <v>24596835.063504141</v>
      </c>
      <c r="AF32" s="1" t="s">
        <v>3</v>
      </c>
      <c r="AG32" s="1">
        <v>6</v>
      </c>
    </row>
    <row r="33" spans="1:33" ht="14" x14ac:dyDescent="0.25">
      <c r="A33" s="201"/>
      <c r="B33" s="199"/>
      <c r="C33" s="106" t="s">
        <v>37</v>
      </c>
      <c r="D33" s="107">
        <v>5</v>
      </c>
      <c r="E33" s="174">
        <v>208992.55068184281</v>
      </c>
      <c r="F33" s="143">
        <v>158862.87730287027</v>
      </c>
      <c r="G33" s="143">
        <v>131699.64956461414</v>
      </c>
      <c r="H33" s="143">
        <v>121737.19587185119</v>
      </c>
      <c r="I33" s="143">
        <v>132819.01252277347</v>
      </c>
      <c r="J33" s="143">
        <v>128063.90015129834</v>
      </c>
      <c r="K33" s="143">
        <v>198335.87499163515</v>
      </c>
      <c r="L33" s="143">
        <v>68258.352046327243</v>
      </c>
      <c r="M33" s="143">
        <v>104736.6690437465</v>
      </c>
      <c r="N33" s="143">
        <v>130262.76917829447</v>
      </c>
      <c r="O33" s="143">
        <v>144811.51368898791</v>
      </c>
      <c r="P33" s="143">
        <v>153673.69383951541</v>
      </c>
      <c r="Q33" s="143">
        <v>155238.73552147223</v>
      </c>
      <c r="R33" s="143">
        <v>147007.49649161153</v>
      </c>
      <c r="S33" s="143">
        <v>132252.25847026933</v>
      </c>
      <c r="T33" s="143">
        <v>122788.80354242642</v>
      </c>
      <c r="U33" s="143">
        <v>119401.14550445866</v>
      </c>
      <c r="V33" s="143">
        <v>323871.6716807473</v>
      </c>
      <c r="W33" s="143">
        <v>435607.52901534556</v>
      </c>
      <c r="X33" s="143">
        <v>492586.40125667246</v>
      </c>
      <c r="Y33" s="143">
        <v>467527.6073649085</v>
      </c>
      <c r="Z33" s="143">
        <v>385713.67027547688</v>
      </c>
      <c r="AA33" s="143">
        <v>273570.56987840775</v>
      </c>
      <c r="AB33" s="144">
        <v>163302.47506787998</v>
      </c>
      <c r="AC33" s="153">
        <v>24505612.114767168</v>
      </c>
      <c r="AF33" s="1" t="s">
        <v>2</v>
      </c>
      <c r="AG33" s="1">
        <v>6</v>
      </c>
    </row>
    <row r="34" spans="1:33" ht="14.5" thickBot="1" x14ac:dyDescent="0.3">
      <c r="A34" s="202"/>
      <c r="B34" s="200"/>
      <c r="C34" s="112" t="s">
        <v>34</v>
      </c>
      <c r="D34" s="113">
        <v>30</v>
      </c>
      <c r="E34" s="108">
        <v>5879581.3866885239</v>
      </c>
      <c r="F34" s="109">
        <v>4604532.5356342448</v>
      </c>
      <c r="G34" s="109">
        <v>4045503.1469086339</v>
      </c>
      <c r="H34" s="109">
        <v>4238489.1344825998</v>
      </c>
      <c r="I34" s="109">
        <v>6443153.5211835084</v>
      </c>
      <c r="J34" s="109">
        <v>9884452.7602669913</v>
      </c>
      <c r="K34" s="109">
        <v>12967667.128279652</v>
      </c>
      <c r="L34" s="109">
        <v>4469198.6863767337</v>
      </c>
      <c r="M34" s="109">
        <v>5306155.838231504</v>
      </c>
      <c r="N34" s="109">
        <v>5751915.9867015947</v>
      </c>
      <c r="O34" s="109">
        <v>6155867.0941477763</v>
      </c>
      <c r="P34" s="109">
        <v>6400858.3048305903</v>
      </c>
      <c r="Q34" s="109">
        <v>6251947.5231159059</v>
      </c>
      <c r="R34" s="109">
        <v>5942811.9051228054</v>
      </c>
      <c r="S34" s="109">
        <v>5856543.6406446714</v>
      </c>
      <c r="T34" s="109">
        <v>5712155.5165082188</v>
      </c>
      <c r="U34" s="109">
        <v>5545780.5207521394</v>
      </c>
      <c r="V34" s="109">
        <v>13630958.647742109</v>
      </c>
      <c r="W34" s="109">
        <v>16405777.904315015</v>
      </c>
      <c r="X34" s="109">
        <v>17417924.766460739</v>
      </c>
      <c r="Y34" s="109">
        <v>16064883.473787542</v>
      </c>
      <c r="Z34" s="109">
        <v>13208014.488298362</v>
      </c>
      <c r="AA34" s="109">
        <v>9354896.2203596532</v>
      </c>
      <c r="AB34" s="142">
        <v>5807890.2855026443</v>
      </c>
      <c r="AC34" s="152">
        <v>197346960.41634214</v>
      </c>
      <c r="AD34" s="152"/>
    </row>
    <row r="35" spans="1:33" ht="14" x14ac:dyDescent="0.25">
      <c r="A35" s="201">
        <v>46569</v>
      </c>
      <c r="B35" s="199">
        <v>195362681.92117</v>
      </c>
      <c r="C35" s="94" t="s">
        <v>35</v>
      </c>
      <c r="D35" s="95">
        <v>20</v>
      </c>
      <c r="E35" s="148">
        <v>167424.86174090146</v>
      </c>
      <c r="F35" s="149">
        <v>127448.45592550017</v>
      </c>
      <c r="G35" s="149">
        <v>109891.93764490688</v>
      </c>
      <c r="H35" s="149">
        <v>111101.21988688697</v>
      </c>
      <c r="I35" s="149">
        <v>189612.86478656085</v>
      </c>
      <c r="J35" s="149">
        <v>386728.29044425505</v>
      </c>
      <c r="K35" s="149">
        <v>473329.93262984022</v>
      </c>
      <c r="L35" s="149">
        <v>145186.47684487959</v>
      </c>
      <c r="M35" s="149">
        <v>170719.86275640136</v>
      </c>
      <c r="N35" s="149">
        <v>186281.47512439414</v>
      </c>
      <c r="O35" s="149">
        <v>199734.66065498881</v>
      </c>
      <c r="P35" s="149">
        <v>210528.71757939423</v>
      </c>
      <c r="Q35" s="149">
        <v>201834.81426321372</v>
      </c>
      <c r="R35" s="149">
        <v>193270.17664327097</v>
      </c>
      <c r="S35" s="149">
        <v>193790.29385144438</v>
      </c>
      <c r="T35" s="149">
        <v>193509.712194097</v>
      </c>
      <c r="U35" s="149">
        <v>192563.6999179167</v>
      </c>
      <c r="V35" s="149">
        <v>478027.45503364032</v>
      </c>
      <c r="W35" s="149">
        <v>595742.78721634741</v>
      </c>
      <c r="X35" s="149">
        <v>677423.91245149297</v>
      </c>
      <c r="Y35" s="149">
        <v>623069.89226726838</v>
      </c>
      <c r="Z35" s="149">
        <v>505614.52100651746</v>
      </c>
      <c r="AA35" s="149">
        <v>341908.45374243491</v>
      </c>
      <c r="AB35" s="150">
        <v>183524.02857751006</v>
      </c>
      <c r="AC35" s="151">
        <v>137165370.06368127</v>
      </c>
      <c r="AF35" s="1" t="s">
        <v>1</v>
      </c>
      <c r="AG35" s="1">
        <v>7</v>
      </c>
    </row>
    <row r="36" spans="1:33" ht="14" x14ac:dyDescent="0.25">
      <c r="A36" s="201"/>
      <c r="B36" s="199"/>
      <c r="C36" s="100" t="s">
        <v>36</v>
      </c>
      <c r="D36" s="101">
        <v>5</v>
      </c>
      <c r="E36" s="145">
        <v>205317.04357148625</v>
      </c>
      <c r="F36" s="146">
        <v>157636.20184650537</v>
      </c>
      <c r="G36" s="146">
        <v>132108.11022412716</v>
      </c>
      <c r="H36" s="146">
        <v>129725.44408994263</v>
      </c>
      <c r="I36" s="146">
        <v>166488.96715596408</v>
      </c>
      <c r="J36" s="146">
        <v>218075.39364006766</v>
      </c>
      <c r="K36" s="146">
        <v>304472.45546719426</v>
      </c>
      <c r="L36" s="146">
        <v>111861.44067219594</v>
      </c>
      <c r="M36" s="146">
        <v>151467.96594895163</v>
      </c>
      <c r="N36" s="146">
        <v>173673.98530688277</v>
      </c>
      <c r="O36" s="146">
        <v>187938.35324194541</v>
      </c>
      <c r="P36" s="146">
        <v>196736.11798840435</v>
      </c>
      <c r="Q36" s="146">
        <v>192397.10876666554</v>
      </c>
      <c r="R36" s="146">
        <v>176494.64406212405</v>
      </c>
      <c r="S36" s="146">
        <v>160276.22811090355</v>
      </c>
      <c r="T36" s="146">
        <v>151384.34604327267</v>
      </c>
      <c r="U36" s="146">
        <v>146748.64286479921</v>
      </c>
      <c r="V36" s="146">
        <v>374244.5055009913</v>
      </c>
      <c r="W36" s="146">
        <v>504426.28504933236</v>
      </c>
      <c r="X36" s="146">
        <v>587358.27008700115</v>
      </c>
      <c r="Y36" s="146">
        <v>545508.26339796267</v>
      </c>
      <c r="Z36" s="146">
        <v>458841.59824390645</v>
      </c>
      <c r="AA36" s="146">
        <v>331666.02327238448</v>
      </c>
      <c r="AB36" s="147">
        <v>205149.34201873033</v>
      </c>
      <c r="AC36" s="152">
        <v>29849983.682858706</v>
      </c>
      <c r="AF36" s="1" t="s">
        <v>3</v>
      </c>
      <c r="AG36" s="1">
        <v>7</v>
      </c>
    </row>
    <row r="37" spans="1:33" ht="14" x14ac:dyDescent="0.25">
      <c r="A37" s="201"/>
      <c r="B37" s="199"/>
      <c r="C37" s="106" t="s">
        <v>37</v>
      </c>
      <c r="D37" s="107">
        <v>6</v>
      </c>
      <c r="E37" s="174">
        <v>201202.19160695246</v>
      </c>
      <c r="F37" s="143">
        <v>150424.06633638148</v>
      </c>
      <c r="G37" s="143">
        <v>124368.51013302583</v>
      </c>
      <c r="H37" s="143">
        <v>111184.39298943672</v>
      </c>
      <c r="I37" s="143">
        <v>122932.43520165882</v>
      </c>
      <c r="J37" s="143">
        <v>135336.0551588973</v>
      </c>
      <c r="K37" s="143">
        <v>160791.74291698463</v>
      </c>
      <c r="L37" s="143">
        <v>49151.378385454562</v>
      </c>
      <c r="M37" s="143">
        <v>83321.16659169778</v>
      </c>
      <c r="N37" s="143">
        <v>111604.85113377131</v>
      </c>
      <c r="O37" s="143">
        <v>127929.20221522982</v>
      </c>
      <c r="P37" s="143">
        <v>139182.6680603429</v>
      </c>
      <c r="Q37" s="143">
        <v>140957.50735573054</v>
      </c>
      <c r="R37" s="143">
        <v>131792.66906460197</v>
      </c>
      <c r="S37" s="143">
        <v>118367.39603671595</v>
      </c>
      <c r="T37" s="143">
        <v>107571.70408143554</v>
      </c>
      <c r="U37" s="143">
        <v>105982.19526363321</v>
      </c>
      <c r="V37" s="143">
        <v>294386.17651126778</v>
      </c>
      <c r="W37" s="143">
        <v>431738.75906401919</v>
      </c>
      <c r="X37" s="143">
        <v>545690.9117086716</v>
      </c>
      <c r="Y37" s="143">
        <v>515527.89918664115</v>
      </c>
      <c r="Z37" s="143">
        <v>410370.73118114698</v>
      </c>
      <c r="AA37" s="143">
        <v>261997.02189180796</v>
      </c>
      <c r="AB37" s="144">
        <v>142743.06369616606</v>
      </c>
      <c r="AC37" s="153">
        <v>28347328.174630031</v>
      </c>
      <c r="AF37" s="1" t="s">
        <v>2</v>
      </c>
      <c r="AG37" s="1">
        <v>7</v>
      </c>
    </row>
    <row r="38" spans="1:33" ht="14.5" thickBot="1" x14ac:dyDescent="0.3">
      <c r="A38" s="202"/>
      <c r="B38" s="200"/>
      <c r="C38" s="112" t="s">
        <v>34</v>
      </c>
      <c r="D38" s="113">
        <v>31</v>
      </c>
      <c r="E38" s="108">
        <v>5582295.6023171758</v>
      </c>
      <c r="F38" s="109">
        <v>4239694.5257608183</v>
      </c>
      <c r="G38" s="109">
        <v>3604590.3648169283</v>
      </c>
      <c r="H38" s="109">
        <v>3537757.9761240729</v>
      </c>
      <c r="I38" s="109">
        <v>5362296.7427209904</v>
      </c>
      <c r="J38" s="109">
        <v>9636959.1080388241</v>
      </c>
      <c r="K38" s="109">
        <v>11953711.387434684</v>
      </c>
      <c r="L38" s="109">
        <v>3757945.0105712991</v>
      </c>
      <c r="M38" s="109">
        <v>4671664.0844229721</v>
      </c>
      <c r="N38" s="109">
        <v>5263628.5358249247</v>
      </c>
      <c r="O38" s="109">
        <v>5701960.1926008817</v>
      </c>
      <c r="P38" s="109">
        <v>6029350.949891963</v>
      </c>
      <c r="Q38" s="109">
        <v>5844426.8732319847</v>
      </c>
      <c r="R38" s="109">
        <v>5538632.7675636522</v>
      </c>
      <c r="S38" s="109">
        <v>5387391.3938037008</v>
      </c>
      <c r="T38" s="109">
        <v>5272546.1985869166</v>
      </c>
      <c r="U38" s="109">
        <v>5220910.3842641292</v>
      </c>
      <c r="V38" s="109">
        <v>13198088.687245369</v>
      </c>
      <c r="W38" s="109">
        <v>17027419.723957725</v>
      </c>
      <c r="X38" s="109">
        <v>19759415.069716893</v>
      </c>
      <c r="Y38" s="109">
        <v>18282106.557455026</v>
      </c>
      <c r="Z38" s="109">
        <v>14868722.798436763</v>
      </c>
      <c r="AA38" s="109">
        <v>10068481.322561469</v>
      </c>
      <c r="AB38" s="142">
        <v>5552685.6638208488</v>
      </c>
      <c r="AC38" s="152">
        <v>195362681.92117</v>
      </c>
      <c r="AD38" s="152"/>
    </row>
    <row r="39" spans="1:33" ht="14" x14ac:dyDescent="0.25">
      <c r="A39" s="201">
        <v>46600</v>
      </c>
      <c r="B39" s="199">
        <v>194700733.75488514</v>
      </c>
      <c r="C39" s="94" t="s">
        <v>35</v>
      </c>
      <c r="D39" s="95">
        <v>21</v>
      </c>
      <c r="E39" s="148">
        <v>145183.98724563562</v>
      </c>
      <c r="F39" s="149">
        <v>105753.90352245021</v>
      </c>
      <c r="G39" s="149">
        <v>89668.246009237584</v>
      </c>
      <c r="H39" s="149">
        <v>94772.861927472419</v>
      </c>
      <c r="I39" s="149">
        <v>191563.11413454002</v>
      </c>
      <c r="J39" s="149">
        <v>446481.15340879356</v>
      </c>
      <c r="K39" s="149">
        <v>523213.71657301835</v>
      </c>
      <c r="L39" s="149">
        <v>157759.76023760953</v>
      </c>
      <c r="M39" s="149">
        <v>180682.55183366215</v>
      </c>
      <c r="N39" s="149">
        <v>193924.3313090578</v>
      </c>
      <c r="O39" s="149">
        <v>205891.92995702403</v>
      </c>
      <c r="P39" s="149">
        <v>214728.90444402021</v>
      </c>
      <c r="Q39" s="149">
        <v>202513.74298852004</v>
      </c>
      <c r="R39" s="149">
        <v>194576.56122313469</v>
      </c>
      <c r="S39" s="149">
        <v>197893.29683102074</v>
      </c>
      <c r="T39" s="149">
        <v>201083.3534792974</v>
      </c>
      <c r="U39" s="149">
        <v>201608.66716599499</v>
      </c>
      <c r="V39" s="149">
        <v>477369.57609495998</v>
      </c>
      <c r="W39" s="149">
        <v>598991.17065234773</v>
      </c>
      <c r="X39" s="149">
        <v>674497.89695098228</v>
      </c>
      <c r="Y39" s="149">
        <v>614343.9042984104</v>
      </c>
      <c r="Z39" s="149">
        <v>496878.94698019215</v>
      </c>
      <c r="AA39" s="149">
        <v>322834.70617249794</v>
      </c>
      <c r="AB39" s="150">
        <v>160752.17816882828</v>
      </c>
      <c r="AC39" s="151">
        <v>144752337.6937829</v>
      </c>
      <c r="AF39" s="1" t="s">
        <v>1</v>
      </c>
      <c r="AG39" s="1">
        <v>8</v>
      </c>
    </row>
    <row r="40" spans="1:33" ht="14" x14ac:dyDescent="0.25">
      <c r="A40" s="201"/>
      <c r="B40" s="199"/>
      <c r="C40" s="100" t="s">
        <v>36</v>
      </c>
      <c r="D40" s="101">
        <v>3</v>
      </c>
      <c r="E40" s="145">
        <v>180685.53862058365</v>
      </c>
      <c r="F40" s="146">
        <v>133473.61480435415</v>
      </c>
      <c r="G40" s="146">
        <v>108911.45398424348</v>
      </c>
      <c r="H40" s="146">
        <v>104264.38555052024</v>
      </c>
      <c r="I40" s="146">
        <v>143880.54559315849</v>
      </c>
      <c r="J40" s="146">
        <v>209572.04438942738</v>
      </c>
      <c r="K40" s="146">
        <v>323970.49749852688</v>
      </c>
      <c r="L40" s="146">
        <v>123760.78789506487</v>
      </c>
      <c r="M40" s="146">
        <v>160457.49297746591</v>
      </c>
      <c r="N40" s="146">
        <v>186269.54144735576</v>
      </c>
      <c r="O40" s="146">
        <v>197353.54879791234</v>
      </c>
      <c r="P40" s="146">
        <v>204731.68062471558</v>
      </c>
      <c r="Q40" s="146">
        <v>201180.25454313617</v>
      </c>
      <c r="R40" s="146">
        <v>184512.36357438462</v>
      </c>
      <c r="S40" s="146">
        <v>165034.63448089833</v>
      </c>
      <c r="T40" s="146">
        <v>154197.46967217835</v>
      </c>
      <c r="U40" s="146">
        <v>146581.65484904186</v>
      </c>
      <c r="V40" s="146">
        <v>363507.31504174491</v>
      </c>
      <c r="W40" s="146">
        <v>509645.96872510144</v>
      </c>
      <c r="X40" s="146">
        <v>570432.37716892012</v>
      </c>
      <c r="Y40" s="146">
        <v>525255.04036547162</v>
      </c>
      <c r="Z40" s="146">
        <v>432252.09886421391</v>
      </c>
      <c r="AA40" s="146">
        <v>303118.18839292316</v>
      </c>
      <c r="AB40" s="147">
        <v>176911.63734317714</v>
      </c>
      <c r="AC40" s="152">
        <v>17429880.405613564</v>
      </c>
      <c r="AF40" s="1" t="s">
        <v>3</v>
      </c>
      <c r="AG40" s="1">
        <v>8</v>
      </c>
    </row>
    <row r="41" spans="1:33" ht="14" x14ac:dyDescent="0.25">
      <c r="A41" s="201"/>
      <c r="B41" s="199"/>
      <c r="C41" s="106" t="s">
        <v>37</v>
      </c>
      <c r="D41" s="107">
        <v>7</v>
      </c>
      <c r="E41" s="174">
        <v>179601.86181104591</v>
      </c>
      <c r="F41" s="143">
        <v>130174.39340095322</v>
      </c>
      <c r="G41" s="143">
        <v>102877.65537239227</v>
      </c>
      <c r="H41" s="143">
        <v>91437.188273093416</v>
      </c>
      <c r="I41" s="143">
        <v>101796.01170641137</v>
      </c>
      <c r="J41" s="143">
        <v>114483.77112981334</v>
      </c>
      <c r="K41" s="143">
        <v>164754.69080881358</v>
      </c>
      <c r="L41" s="143">
        <v>55420.190613416948</v>
      </c>
      <c r="M41" s="143">
        <v>96728.640671546338</v>
      </c>
      <c r="N41" s="143">
        <v>126235.66577633769</v>
      </c>
      <c r="O41" s="143">
        <v>141681.50218824396</v>
      </c>
      <c r="P41" s="143">
        <v>149121.90633162941</v>
      </c>
      <c r="Q41" s="143">
        <v>150898.73824912321</v>
      </c>
      <c r="R41" s="143">
        <v>141320.42831168539</v>
      </c>
      <c r="S41" s="143">
        <v>124183.71769121975</v>
      </c>
      <c r="T41" s="143">
        <v>113171.89847695481</v>
      </c>
      <c r="U41" s="143">
        <v>108504.98869130723</v>
      </c>
      <c r="V41" s="143">
        <v>289218.917764452</v>
      </c>
      <c r="W41" s="143">
        <v>440889.32173075725</v>
      </c>
      <c r="X41" s="143">
        <v>542358.81605044031</v>
      </c>
      <c r="Y41" s="143">
        <v>510138.88049315021</v>
      </c>
      <c r="Z41" s="143">
        <v>400884.32476597594</v>
      </c>
      <c r="AA41" s="143">
        <v>248839.019549697</v>
      </c>
      <c r="AB41" s="144">
        <v>120779.70663992867</v>
      </c>
      <c r="AC41" s="153">
        <v>32518515.655488718</v>
      </c>
      <c r="AF41" s="1" t="s">
        <v>2</v>
      </c>
      <c r="AG41" s="1">
        <v>8</v>
      </c>
    </row>
    <row r="42" spans="1:33" ht="14.5" thickBot="1" x14ac:dyDescent="0.3">
      <c r="A42" s="202"/>
      <c r="B42" s="200"/>
      <c r="C42" s="112" t="s">
        <v>34</v>
      </c>
      <c r="D42" s="113">
        <v>31</v>
      </c>
      <c r="E42" s="108">
        <v>4848133.3806974199</v>
      </c>
      <c r="F42" s="109">
        <v>3532473.5721911895</v>
      </c>
      <c r="G42" s="109">
        <v>2929911.1157534653</v>
      </c>
      <c r="H42" s="109">
        <v>2943083.5750401355</v>
      </c>
      <c r="I42" s="109">
        <v>5167039.1155496947</v>
      </c>
      <c r="J42" s="109">
        <v>10806206.75266164</v>
      </c>
      <c r="K42" s="109">
        <v>13112682.376190659</v>
      </c>
      <c r="L42" s="109">
        <v>4072178.6629689131</v>
      </c>
      <c r="M42" s="109">
        <v>4952806.5521401269</v>
      </c>
      <c r="N42" s="109">
        <v>5514869.2422666447</v>
      </c>
      <c r="O42" s="109">
        <v>5907561.69080895</v>
      </c>
      <c r="P42" s="109">
        <v>6167355.3795199767</v>
      </c>
      <c r="Q42" s="109">
        <v>5912620.5341321919</v>
      </c>
      <c r="R42" s="109">
        <v>5628887.8745907797</v>
      </c>
      <c r="S42" s="109">
        <v>5520149.1607326679</v>
      </c>
      <c r="T42" s="109">
        <v>5477546.1214204635</v>
      </c>
      <c r="U42" s="109">
        <v>5433061.895872171</v>
      </c>
      <c r="V42" s="109">
        <v>13139815.467470558</v>
      </c>
      <c r="W42" s="109">
        <v>17193977.741989907</v>
      </c>
      <c r="X42" s="109">
        <v>19672264.679830469</v>
      </c>
      <c r="Y42" s="109">
        <v>18047959.274815086</v>
      </c>
      <c r="Z42" s="109">
        <v>14537404.45653851</v>
      </c>
      <c r="AA42" s="109">
        <v>9430756.5316491053</v>
      </c>
      <c r="AB42" s="142">
        <v>4751988.6000544261</v>
      </c>
      <c r="AC42" s="152">
        <v>194700733.7548852</v>
      </c>
      <c r="AD42" s="152"/>
    </row>
    <row r="43" spans="1:33" ht="14" x14ac:dyDescent="0.25">
      <c r="A43" s="201">
        <v>46631</v>
      </c>
      <c r="B43" s="199">
        <v>275903679.64887387</v>
      </c>
      <c r="C43" s="94" t="s">
        <v>35</v>
      </c>
      <c r="D43" s="95">
        <v>22</v>
      </c>
      <c r="E43" s="148">
        <v>261898.2609167521</v>
      </c>
      <c r="F43" s="149">
        <v>218405.8475741506</v>
      </c>
      <c r="G43" s="149">
        <v>203706.92939040414</v>
      </c>
      <c r="H43" s="149">
        <v>208637.34705201775</v>
      </c>
      <c r="I43" s="149">
        <v>308171.363184758</v>
      </c>
      <c r="J43" s="149">
        <v>572374.06505095249</v>
      </c>
      <c r="K43" s="149">
        <v>663408.68028282141</v>
      </c>
      <c r="L43" s="149">
        <v>244820.65277862502</v>
      </c>
      <c r="M43" s="149">
        <v>273158.81313216873</v>
      </c>
      <c r="N43" s="149">
        <v>288590.27839588874</v>
      </c>
      <c r="O43" s="149">
        <v>302963.08886464499</v>
      </c>
      <c r="P43" s="149">
        <v>315034.5659479989</v>
      </c>
      <c r="Q43" s="149">
        <v>301385.6518698181</v>
      </c>
      <c r="R43" s="149">
        <v>290749.46892744798</v>
      </c>
      <c r="S43" s="149">
        <v>294690.33517770667</v>
      </c>
      <c r="T43" s="149">
        <v>297541.52974581881</v>
      </c>
      <c r="U43" s="149">
        <v>299929.71645269456</v>
      </c>
      <c r="V43" s="149">
        <v>643424.98009938467</v>
      </c>
      <c r="W43" s="149">
        <v>783038.97302278818</v>
      </c>
      <c r="X43" s="149">
        <v>816929.9266383457</v>
      </c>
      <c r="Y43" s="149">
        <v>748321.26189770212</v>
      </c>
      <c r="Z43" s="149">
        <v>616076.15010190976</v>
      </c>
      <c r="AA43" s="149">
        <v>436844.04485349235</v>
      </c>
      <c r="AB43" s="150">
        <v>274305.83307614608</v>
      </c>
      <c r="AC43" s="151">
        <v>212616970.8175576</v>
      </c>
      <c r="AF43" s="1" t="s">
        <v>1</v>
      </c>
      <c r="AG43" s="1">
        <v>9</v>
      </c>
    </row>
    <row r="44" spans="1:33" ht="14" x14ac:dyDescent="0.25">
      <c r="A44" s="201"/>
      <c r="B44" s="199"/>
      <c r="C44" s="100" t="s">
        <v>36</v>
      </c>
      <c r="D44" s="101">
        <v>4</v>
      </c>
      <c r="E44" s="145">
        <v>303264.99635889084</v>
      </c>
      <c r="F44" s="146">
        <v>252677.80305568961</v>
      </c>
      <c r="G44" s="146">
        <v>228965.34667413673</v>
      </c>
      <c r="H44" s="146">
        <v>222960.14174148254</v>
      </c>
      <c r="I44" s="146">
        <v>262501.16277940728</v>
      </c>
      <c r="J44" s="146">
        <v>329616.24718235858</v>
      </c>
      <c r="K44" s="146">
        <v>454097.68781627977</v>
      </c>
      <c r="L44" s="146">
        <v>206464.60273715324</v>
      </c>
      <c r="M44" s="146">
        <v>249613.86218731295</v>
      </c>
      <c r="N44" s="146">
        <v>277492.03835164377</v>
      </c>
      <c r="O44" s="146">
        <v>293116.62764046312</v>
      </c>
      <c r="P44" s="146">
        <v>303125.87312063127</v>
      </c>
      <c r="Q44" s="146">
        <v>296305.70507650822</v>
      </c>
      <c r="R44" s="146">
        <v>273866.73136071354</v>
      </c>
      <c r="S44" s="146">
        <v>249737.91886712602</v>
      </c>
      <c r="T44" s="146">
        <v>236591.67980128247</v>
      </c>
      <c r="U44" s="146">
        <v>227796.13267930009</v>
      </c>
      <c r="V44" s="146">
        <v>507906.88772316475</v>
      </c>
      <c r="W44" s="146">
        <v>683543.19023378671</v>
      </c>
      <c r="X44" s="146">
        <v>719911.12857572548</v>
      </c>
      <c r="Y44" s="146">
        <v>665461.88009654137</v>
      </c>
      <c r="Z44" s="146">
        <v>568623.41399996146</v>
      </c>
      <c r="AA44" s="146">
        <v>435348.6937561346</v>
      </c>
      <c r="AB44" s="147">
        <v>311481.3434174264</v>
      </c>
      <c r="AC44" s="152">
        <v>34241884.38093248</v>
      </c>
      <c r="AF44" s="1" t="s">
        <v>3</v>
      </c>
      <c r="AG44" s="1">
        <v>9</v>
      </c>
    </row>
    <row r="45" spans="1:33" ht="14" x14ac:dyDescent="0.25">
      <c r="A45" s="201"/>
      <c r="B45" s="199"/>
      <c r="C45" s="106" t="s">
        <v>37</v>
      </c>
      <c r="D45" s="107">
        <v>4</v>
      </c>
      <c r="E45" s="174">
        <v>310915.94570855348</v>
      </c>
      <c r="F45" s="143">
        <v>258039.54224469556</v>
      </c>
      <c r="G45" s="143">
        <v>227310.3440464999</v>
      </c>
      <c r="H45" s="143">
        <v>215132.59206970673</v>
      </c>
      <c r="I45" s="143">
        <v>221866.13159619004</v>
      </c>
      <c r="J45" s="143">
        <v>241399.95802917785</v>
      </c>
      <c r="K45" s="143">
        <v>287483.04809705663</v>
      </c>
      <c r="L45" s="143">
        <v>126037.20553765308</v>
      </c>
      <c r="M45" s="143">
        <v>168857.97396166861</v>
      </c>
      <c r="N45" s="143">
        <v>200836.20070350025</v>
      </c>
      <c r="O45" s="143">
        <v>217834.40225507438</v>
      </c>
      <c r="P45" s="143">
        <v>227897.39362854187</v>
      </c>
      <c r="Q45" s="143">
        <v>229213.66053124962</v>
      </c>
      <c r="R45" s="143">
        <v>221035.62789580107</v>
      </c>
      <c r="S45" s="143">
        <v>204872.62494590148</v>
      </c>
      <c r="T45" s="143">
        <v>192663.04171310691</v>
      </c>
      <c r="U45" s="143">
        <v>187405.14457584324</v>
      </c>
      <c r="V45" s="143">
        <v>427402.56121362664</v>
      </c>
      <c r="W45" s="143">
        <v>619158.08738188166</v>
      </c>
      <c r="X45" s="143">
        <v>697909.95739283587</v>
      </c>
      <c r="Y45" s="143">
        <v>659856.87756090891</v>
      </c>
      <c r="Z45" s="143">
        <v>529564.83701281308</v>
      </c>
      <c r="AA45" s="143">
        <v>360293.12214706175</v>
      </c>
      <c r="AB45" s="144">
        <v>228219.83234659152</v>
      </c>
      <c r="AC45" s="153">
        <v>29044824.45038376</v>
      </c>
      <c r="AF45" s="1" t="s">
        <v>2</v>
      </c>
      <c r="AG45" s="1">
        <v>9</v>
      </c>
    </row>
    <row r="46" spans="1:33" ht="14.5" thickBot="1" x14ac:dyDescent="0.3">
      <c r="A46" s="202"/>
      <c r="B46" s="200"/>
      <c r="C46" s="112" t="s">
        <v>34</v>
      </c>
      <c r="D46" s="113">
        <v>30</v>
      </c>
      <c r="E46" s="108">
        <v>8218485.5084383236</v>
      </c>
      <c r="F46" s="109">
        <v>6847798.0278328545</v>
      </c>
      <c r="G46" s="109">
        <v>6306655.2094714371</v>
      </c>
      <c r="H46" s="109">
        <v>6342392.5703891469</v>
      </c>
      <c r="I46" s="109">
        <v>8717239.167567065</v>
      </c>
      <c r="J46" s="109">
        <v>14876294.2519671</v>
      </c>
      <c r="K46" s="109">
        <v>17561313.909875415</v>
      </c>
      <c r="L46" s="109">
        <v>6716061.5942289755</v>
      </c>
      <c r="M46" s="109">
        <v>7683381.2335036378</v>
      </c>
      <c r="N46" s="109">
        <v>8262299.0809301287</v>
      </c>
      <c r="O46" s="109">
        <v>8708992.0746043399</v>
      </c>
      <c r="P46" s="109">
        <v>9054853.5178526696</v>
      </c>
      <c r="Q46" s="109">
        <v>8732561.8035670295</v>
      </c>
      <c r="R46" s="109">
        <v>8376097.7534299139</v>
      </c>
      <c r="S46" s="109">
        <v>8301629.5491616577</v>
      </c>
      <c r="T46" s="109">
        <v>8262932.540465571</v>
      </c>
      <c r="U46" s="109">
        <v>8259258.870979853</v>
      </c>
      <c r="V46" s="109">
        <v>17896587.357933629</v>
      </c>
      <c r="W46" s="109">
        <v>22437662.516964015</v>
      </c>
      <c r="X46" s="109">
        <v>23643742.72991785</v>
      </c>
      <c r="Y46" s="109">
        <v>21764342.792379249</v>
      </c>
      <c r="Z46" s="109">
        <v>17946428.306293115</v>
      </c>
      <c r="AA46" s="109">
        <v>12793136.250389619</v>
      </c>
      <c r="AB46" s="142">
        <v>8193533.030731285</v>
      </c>
      <c r="AC46" s="152">
        <v>275903679.64887387</v>
      </c>
      <c r="AD46" s="152"/>
    </row>
    <row r="47" spans="1:33" ht="14" x14ac:dyDescent="0.25">
      <c r="A47" s="201">
        <v>46661</v>
      </c>
      <c r="B47" s="199">
        <v>258875667.08557329</v>
      </c>
      <c r="C47" s="94" t="s">
        <v>35</v>
      </c>
      <c r="D47" s="95">
        <v>20</v>
      </c>
      <c r="E47" s="148">
        <v>241534.74589080919</v>
      </c>
      <c r="F47" s="149">
        <v>199030.85227508779</v>
      </c>
      <c r="G47" s="149">
        <v>182183.67246262231</v>
      </c>
      <c r="H47" s="149">
        <v>187032.98639798674</v>
      </c>
      <c r="I47" s="149">
        <v>276900.92930105375</v>
      </c>
      <c r="J47" s="149">
        <v>498701.23180797981</v>
      </c>
      <c r="K47" s="149">
        <v>605046.23652302974</v>
      </c>
      <c r="L47" s="149">
        <v>221392.00343834763</v>
      </c>
      <c r="M47" s="149">
        <v>250046.13582342549</v>
      </c>
      <c r="N47" s="149">
        <v>265769.40309731953</v>
      </c>
      <c r="O47" s="149">
        <v>278321.72767094139</v>
      </c>
      <c r="P47" s="149">
        <v>289239.05258729833</v>
      </c>
      <c r="Q47" s="149">
        <v>278412.38029783318</v>
      </c>
      <c r="R47" s="149">
        <v>268864.67609031295</v>
      </c>
      <c r="S47" s="149">
        <v>271778.85715484316</v>
      </c>
      <c r="T47" s="149">
        <v>271317.91098480043</v>
      </c>
      <c r="U47" s="149">
        <v>273999.56578863604</v>
      </c>
      <c r="V47" s="149">
        <v>639312.73350248521</v>
      </c>
      <c r="W47" s="149">
        <v>763677.27453922224</v>
      </c>
      <c r="X47" s="149">
        <v>767765.62890551414</v>
      </c>
      <c r="Y47" s="149">
        <v>700746.69634329737</v>
      </c>
      <c r="Z47" s="149">
        <v>578072.90940039873</v>
      </c>
      <c r="AA47" s="149">
        <v>417491.84973855928</v>
      </c>
      <c r="AB47" s="150">
        <v>261552.45730807714</v>
      </c>
      <c r="AC47" s="151">
        <v>179763838.34659758</v>
      </c>
      <c r="AF47" s="1" t="s">
        <v>1</v>
      </c>
      <c r="AG47" s="1">
        <v>10</v>
      </c>
    </row>
    <row r="48" spans="1:33" ht="14" x14ac:dyDescent="0.25">
      <c r="A48" s="201"/>
      <c r="B48" s="199"/>
      <c r="C48" s="100" t="s">
        <v>36</v>
      </c>
      <c r="D48" s="101">
        <v>5</v>
      </c>
      <c r="E48" s="145">
        <v>285045.77687065286</v>
      </c>
      <c r="F48" s="146">
        <v>231983.6718981952</v>
      </c>
      <c r="G48" s="146">
        <v>209597.77366881975</v>
      </c>
      <c r="H48" s="146">
        <v>203202.14742117276</v>
      </c>
      <c r="I48" s="146">
        <v>244597.55938906156</v>
      </c>
      <c r="J48" s="146">
        <v>302350.54450990906</v>
      </c>
      <c r="K48" s="146">
        <v>427315.12997137621</v>
      </c>
      <c r="L48" s="146">
        <v>184853.37913689489</v>
      </c>
      <c r="M48" s="146">
        <v>226391.57983432553</v>
      </c>
      <c r="N48" s="146">
        <v>251787.08043725631</v>
      </c>
      <c r="O48" s="146">
        <v>265886.55844391615</v>
      </c>
      <c r="P48" s="146">
        <v>273088.74275242147</v>
      </c>
      <c r="Q48" s="146">
        <v>268482.12498973508</v>
      </c>
      <c r="R48" s="146">
        <v>249950.14381311575</v>
      </c>
      <c r="S48" s="146">
        <v>231308.34802091451</v>
      </c>
      <c r="T48" s="146">
        <v>219124.1843992699</v>
      </c>
      <c r="U48" s="146">
        <v>214046.7135590442</v>
      </c>
      <c r="V48" s="146">
        <v>528025.83762844454</v>
      </c>
      <c r="W48" s="146">
        <v>665926.29373307643</v>
      </c>
      <c r="X48" s="146">
        <v>664372.76446471049</v>
      </c>
      <c r="Y48" s="146">
        <v>612332.38738622947</v>
      </c>
      <c r="Z48" s="146">
        <v>519876.99534671823</v>
      </c>
      <c r="AA48" s="146">
        <v>395209.18800883909</v>
      </c>
      <c r="AB48" s="147">
        <v>275315.87499653199</v>
      </c>
      <c r="AC48" s="152">
        <v>39750354.003403164</v>
      </c>
      <c r="AF48" s="1" t="s">
        <v>3</v>
      </c>
      <c r="AG48" s="1">
        <v>10</v>
      </c>
    </row>
    <row r="49" spans="1:33" ht="14" x14ac:dyDescent="0.25">
      <c r="A49" s="201"/>
      <c r="B49" s="199"/>
      <c r="C49" s="106" t="s">
        <v>37</v>
      </c>
      <c r="D49" s="107">
        <v>6</v>
      </c>
      <c r="E49" s="174">
        <v>279091.39607426152</v>
      </c>
      <c r="F49" s="143">
        <v>226437.95176970877</v>
      </c>
      <c r="G49" s="143">
        <v>196850.69411737434</v>
      </c>
      <c r="H49" s="143">
        <v>184909.33916602214</v>
      </c>
      <c r="I49" s="143">
        <v>193397.24188283074</v>
      </c>
      <c r="J49" s="143">
        <v>199196.22739570783</v>
      </c>
      <c r="K49" s="143">
        <v>256916.63745901463</v>
      </c>
      <c r="L49" s="143">
        <v>108646.30803546132</v>
      </c>
      <c r="M49" s="143">
        <v>151136.55421590235</v>
      </c>
      <c r="N49" s="143">
        <v>180810.99623647064</v>
      </c>
      <c r="O49" s="143">
        <v>196486.48799315852</v>
      </c>
      <c r="P49" s="143">
        <v>206668.06168800651</v>
      </c>
      <c r="Q49" s="143">
        <v>208251.76705912923</v>
      </c>
      <c r="R49" s="143">
        <v>199009.32113564637</v>
      </c>
      <c r="S49" s="143">
        <v>183300.48910370984</v>
      </c>
      <c r="T49" s="143">
        <v>170710.69207859345</v>
      </c>
      <c r="U49" s="143">
        <v>168808.66151622409</v>
      </c>
      <c r="V49" s="143">
        <v>436500.74188326421</v>
      </c>
      <c r="W49" s="143">
        <v>586726.94104815647</v>
      </c>
      <c r="X49" s="143">
        <v>616740.52675579337</v>
      </c>
      <c r="Y49" s="143">
        <v>578795.50941602932</v>
      </c>
      <c r="Z49" s="143">
        <v>475001.35259108501</v>
      </c>
      <c r="AA49" s="143">
        <v>336320.26571797446</v>
      </c>
      <c r="AB49" s="144">
        <v>219531.62492256574</v>
      </c>
      <c r="AC49" s="153">
        <v>39361474.735572547</v>
      </c>
      <c r="AF49" s="1" t="s">
        <v>2</v>
      </c>
      <c r="AG49" s="1">
        <v>10</v>
      </c>
    </row>
    <row r="50" spans="1:33" ht="14.5" thickBot="1" x14ac:dyDescent="0.3">
      <c r="A50" s="202"/>
      <c r="B50" s="200"/>
      <c r="C50" s="112" t="s">
        <v>34</v>
      </c>
      <c r="D50" s="113">
        <v>31</v>
      </c>
      <c r="E50" s="108">
        <v>7930472.1786150169</v>
      </c>
      <c r="F50" s="109">
        <v>6499163.1156109842</v>
      </c>
      <c r="G50" s="109">
        <v>5872766.4823007919</v>
      </c>
      <c r="H50" s="109">
        <v>5866126.5000617318</v>
      </c>
      <c r="I50" s="109">
        <v>7921389.8342633666</v>
      </c>
      <c r="J50" s="109">
        <v>12680954.723083388</v>
      </c>
      <c r="K50" s="109">
        <v>15779000.205071563</v>
      </c>
      <c r="L50" s="109">
        <v>6003984.812664194</v>
      </c>
      <c r="M50" s="109">
        <v>7039699.9409355512</v>
      </c>
      <c r="N50" s="109">
        <v>7659189.4415514963</v>
      </c>
      <c r="O50" s="109">
        <v>8074786.2735973606</v>
      </c>
      <c r="P50" s="109">
        <v>8390233.1356361117</v>
      </c>
      <c r="Q50" s="109">
        <v>8160168.8332601143</v>
      </c>
      <c r="R50" s="109">
        <v>7821100.1676857155</v>
      </c>
      <c r="S50" s="109">
        <v>7691921.817823695</v>
      </c>
      <c r="T50" s="109">
        <v>7546243.2941639191</v>
      </c>
      <c r="U50" s="109">
        <v>7563076.8526652856</v>
      </c>
      <c r="V50" s="109">
        <v>18045388.309491515</v>
      </c>
      <c r="W50" s="109">
        <v>22123538.605738766</v>
      </c>
      <c r="X50" s="109">
        <v>22377619.560968593</v>
      </c>
      <c r="Y50" s="109">
        <v>20549368.920293272</v>
      </c>
      <c r="Z50" s="109">
        <v>17010851.280288078</v>
      </c>
      <c r="AA50" s="109">
        <v>12343804.529123228</v>
      </c>
      <c r="AB50" s="142">
        <v>7924818.2706795968</v>
      </c>
      <c r="AC50" s="152">
        <v>258875667.08557329</v>
      </c>
      <c r="AD50" s="152"/>
    </row>
    <row r="51" spans="1:33" ht="14" x14ac:dyDescent="0.25">
      <c r="A51" s="201">
        <v>46692</v>
      </c>
      <c r="B51" s="199">
        <v>278680107.60644025</v>
      </c>
      <c r="C51" s="94" t="s">
        <v>35</v>
      </c>
      <c r="D51" s="95">
        <v>20</v>
      </c>
      <c r="E51" s="148">
        <v>269755.27221414848</v>
      </c>
      <c r="F51" s="149">
        <v>223614.1083283723</v>
      </c>
      <c r="G51" s="149">
        <v>204731.76502899799</v>
      </c>
      <c r="H51" s="149">
        <v>208530.30383284861</v>
      </c>
      <c r="I51" s="149">
        <v>300066.44753613084</v>
      </c>
      <c r="J51" s="149">
        <v>526109.84837508388</v>
      </c>
      <c r="K51" s="149">
        <v>646346.86726335809</v>
      </c>
      <c r="L51" s="149">
        <v>249910.69374912936</v>
      </c>
      <c r="M51" s="149">
        <v>280675.90067716112</v>
      </c>
      <c r="N51" s="149">
        <v>296532.35084951698</v>
      </c>
      <c r="O51" s="149">
        <v>311800.03865320835</v>
      </c>
      <c r="P51" s="149">
        <v>323832.86361901701</v>
      </c>
      <c r="Q51" s="149">
        <v>311882.8546375045</v>
      </c>
      <c r="R51" s="149">
        <v>302674.46043374611</v>
      </c>
      <c r="S51" s="149">
        <v>309678.41829215363</v>
      </c>
      <c r="T51" s="149">
        <v>312932.67720020551</v>
      </c>
      <c r="U51" s="149">
        <v>317879.29554643208</v>
      </c>
      <c r="V51" s="149">
        <v>724840.53286826576</v>
      </c>
      <c r="W51" s="149">
        <v>826689.77025393769</v>
      </c>
      <c r="X51" s="149">
        <v>827626.43763851887</v>
      </c>
      <c r="Y51" s="149">
        <v>756327.95385593851</v>
      </c>
      <c r="Z51" s="149">
        <v>633573.32285180991</v>
      </c>
      <c r="AA51" s="149">
        <v>459864.12385806179</v>
      </c>
      <c r="AB51" s="150">
        <v>289009.64241753786</v>
      </c>
      <c r="AC51" s="151">
        <v>198297718.99962175</v>
      </c>
      <c r="AF51" s="1" t="s">
        <v>1</v>
      </c>
      <c r="AG51" s="1">
        <v>11</v>
      </c>
    </row>
    <row r="52" spans="1:33" ht="14" x14ac:dyDescent="0.25">
      <c r="A52" s="201"/>
      <c r="B52" s="199"/>
      <c r="C52" s="100" t="s">
        <v>36</v>
      </c>
      <c r="D52" s="101">
        <v>4</v>
      </c>
      <c r="E52" s="145">
        <v>310822.11394017935</v>
      </c>
      <c r="F52" s="146">
        <v>257627.71833799724</v>
      </c>
      <c r="G52" s="146">
        <v>232405.79693798782</v>
      </c>
      <c r="H52" s="146">
        <v>224576.19306787709</v>
      </c>
      <c r="I52" s="146">
        <v>267982.82562809548</v>
      </c>
      <c r="J52" s="146">
        <v>329268.08951802686</v>
      </c>
      <c r="K52" s="146">
        <v>458174.30343389284</v>
      </c>
      <c r="L52" s="146">
        <v>215207.10120629953</v>
      </c>
      <c r="M52" s="146">
        <v>260771.07773998778</v>
      </c>
      <c r="N52" s="146">
        <v>287443.46567718597</v>
      </c>
      <c r="O52" s="146">
        <v>303393.45070969238</v>
      </c>
      <c r="P52" s="146">
        <v>312634.81050607748</v>
      </c>
      <c r="Q52" s="146">
        <v>309725.75684267556</v>
      </c>
      <c r="R52" s="146">
        <v>289165.87486695731</v>
      </c>
      <c r="S52" s="146">
        <v>268238.29807548784</v>
      </c>
      <c r="T52" s="146">
        <v>258897.17699269214</v>
      </c>
      <c r="U52" s="146">
        <v>254329.13795784506</v>
      </c>
      <c r="V52" s="146">
        <v>595827.59935965016</v>
      </c>
      <c r="W52" s="146">
        <v>726115.69738217036</v>
      </c>
      <c r="X52" s="146">
        <v>725679.99574295583</v>
      </c>
      <c r="Y52" s="146">
        <v>672285.90047790599</v>
      </c>
      <c r="Z52" s="146">
        <v>575536.03924526286</v>
      </c>
      <c r="AA52" s="146">
        <v>444920.08468018594</v>
      </c>
      <c r="AB52" s="147">
        <v>317671.85536310787</v>
      </c>
      <c r="AC52" s="152">
        <v>35594801.45476079</v>
      </c>
      <c r="AF52" s="1" t="s">
        <v>3</v>
      </c>
      <c r="AG52" s="1">
        <v>11</v>
      </c>
    </row>
    <row r="53" spans="1:33" ht="14" x14ac:dyDescent="0.25">
      <c r="A53" s="201"/>
      <c r="B53" s="199"/>
      <c r="C53" s="106" t="s">
        <v>37</v>
      </c>
      <c r="D53" s="107">
        <v>6</v>
      </c>
      <c r="E53" s="174">
        <v>306513.61224240926</v>
      </c>
      <c r="F53" s="143">
        <v>250303.8742488882</v>
      </c>
      <c r="G53" s="143">
        <v>221595.13665282124</v>
      </c>
      <c r="H53" s="143">
        <v>206919.24913394667</v>
      </c>
      <c r="I53" s="143">
        <v>215716.05321337236</v>
      </c>
      <c r="J53" s="143">
        <v>227431.01743242284</v>
      </c>
      <c r="K53" s="143">
        <v>283604.47644506069</v>
      </c>
      <c r="L53" s="143">
        <v>126718.46778715654</v>
      </c>
      <c r="M53" s="143">
        <v>173186.63882951156</v>
      </c>
      <c r="N53" s="143">
        <v>209871.54039518186</v>
      </c>
      <c r="O53" s="143">
        <v>230530.30358287325</v>
      </c>
      <c r="P53" s="143">
        <v>242150.66381674024</v>
      </c>
      <c r="Q53" s="143">
        <v>246459.15864120063</v>
      </c>
      <c r="R53" s="143">
        <v>238045.27811520576</v>
      </c>
      <c r="S53" s="143">
        <v>221587.25482098016</v>
      </c>
      <c r="T53" s="143">
        <v>209171.21344585958</v>
      </c>
      <c r="U53" s="143">
        <v>203981.63779043482</v>
      </c>
      <c r="V53" s="143">
        <v>499151.22519416152</v>
      </c>
      <c r="W53" s="143">
        <v>655750.38674281642</v>
      </c>
      <c r="X53" s="143">
        <v>694312.83511785895</v>
      </c>
      <c r="Y53" s="143">
        <v>643092.69784356456</v>
      </c>
      <c r="Z53" s="143">
        <v>533678.94633301743</v>
      </c>
      <c r="AA53" s="143">
        <v>377744.05638907396</v>
      </c>
      <c r="AB53" s="144">
        <v>247082.13446173022</v>
      </c>
      <c r="AC53" s="153">
        <v>44787587.15205773</v>
      </c>
      <c r="AF53" s="1" t="s">
        <v>2</v>
      </c>
      <c r="AG53" s="1">
        <v>11</v>
      </c>
    </row>
    <row r="54" spans="1:33" ht="14.5" thickBot="1" x14ac:dyDescent="0.3">
      <c r="A54" s="202"/>
      <c r="B54" s="200"/>
      <c r="C54" s="112" t="s">
        <v>34</v>
      </c>
      <c r="D54" s="113">
        <v>30</v>
      </c>
      <c r="E54" s="108">
        <v>8477475.5734981429</v>
      </c>
      <c r="F54" s="109">
        <v>7004616.2854127642</v>
      </c>
      <c r="G54" s="109">
        <v>6353829.3082488384</v>
      </c>
      <c r="H54" s="109">
        <v>6310426.3437321605</v>
      </c>
      <c r="I54" s="109">
        <v>8367556.5725152334</v>
      </c>
      <c r="J54" s="109">
        <v>13203855.430168323</v>
      </c>
      <c r="K54" s="109">
        <v>16461261.417673096</v>
      </c>
      <c r="L54" s="109">
        <v>6619353.0865307245</v>
      </c>
      <c r="M54" s="109">
        <v>7695722.1574802427</v>
      </c>
      <c r="N54" s="109">
        <v>8339650.1220701747</v>
      </c>
      <c r="O54" s="109">
        <v>8832756.3974001762</v>
      </c>
      <c r="P54" s="109">
        <v>9180100.4973050915</v>
      </c>
      <c r="Q54" s="109">
        <v>8955315.0719679967</v>
      </c>
      <c r="R54" s="109">
        <v>8638424.3768339865</v>
      </c>
      <c r="S54" s="109">
        <v>8596045.0870709047</v>
      </c>
      <c r="T54" s="109">
        <v>8549269.5326500367</v>
      </c>
      <c r="U54" s="109">
        <v>8598792.2895026319</v>
      </c>
      <c r="V54" s="109">
        <v>19875028.405968886</v>
      </c>
      <c r="W54" s="109">
        <v>23372760.515064336</v>
      </c>
      <c r="X54" s="109">
        <v>23621125.746449355</v>
      </c>
      <c r="Y54" s="109">
        <v>21674258.86609178</v>
      </c>
      <c r="Z54" s="109">
        <v>18175684.292015351</v>
      </c>
      <c r="AA54" s="109">
        <v>13243427.154216424</v>
      </c>
      <c r="AB54" s="142">
        <v>8533373.0765735693</v>
      </c>
      <c r="AC54" s="152">
        <v>278680107.60644025</v>
      </c>
      <c r="AD54" s="152"/>
    </row>
    <row r="55" spans="1:33" ht="14" x14ac:dyDescent="0.25">
      <c r="A55" s="201">
        <v>46722</v>
      </c>
      <c r="B55" s="199">
        <v>350104643.65952015</v>
      </c>
      <c r="C55" s="94" t="s">
        <v>35</v>
      </c>
      <c r="D55" s="95">
        <v>22</v>
      </c>
      <c r="E55" s="148">
        <v>331327.29629962519</v>
      </c>
      <c r="F55" s="149">
        <v>274928.3385369</v>
      </c>
      <c r="G55" s="149">
        <v>250794.19048681026</v>
      </c>
      <c r="H55" s="149">
        <v>249105.08915485707</v>
      </c>
      <c r="I55" s="149">
        <v>304857.47384935233</v>
      </c>
      <c r="J55" s="149">
        <v>411892.87528053898</v>
      </c>
      <c r="K55" s="149">
        <v>542836.94856677228</v>
      </c>
      <c r="L55" s="149">
        <v>394757.46326960681</v>
      </c>
      <c r="M55" s="149">
        <v>455660.54708508763</v>
      </c>
      <c r="N55" s="149">
        <v>489165.45817437425</v>
      </c>
      <c r="O55" s="149">
        <v>511036.67554892629</v>
      </c>
      <c r="P55" s="149">
        <v>526415.3482475566</v>
      </c>
      <c r="Q55" s="149">
        <v>518513.53878279327</v>
      </c>
      <c r="R55" s="149">
        <v>498158.52534245211</v>
      </c>
      <c r="S55" s="149">
        <v>491784.76996814541</v>
      </c>
      <c r="T55" s="149">
        <v>484394.22551046772</v>
      </c>
      <c r="U55" s="149">
        <v>481163.27860334475</v>
      </c>
      <c r="V55" s="149">
        <v>642592.53561779659</v>
      </c>
      <c r="W55" s="149">
        <v>799571.6102430938</v>
      </c>
      <c r="X55" s="149">
        <v>823492.30990274204</v>
      </c>
      <c r="Y55" s="149">
        <v>772119.67737684294</v>
      </c>
      <c r="Z55" s="149">
        <v>680498.31019879878</v>
      </c>
      <c r="AA55" s="149">
        <v>533122.91589626856</v>
      </c>
      <c r="AB55" s="150">
        <v>374789.57574207702</v>
      </c>
      <c r="AC55" s="151">
        <v>260545537.50907511</v>
      </c>
      <c r="AF55" s="1" t="s">
        <v>1</v>
      </c>
      <c r="AG55" s="1">
        <v>12</v>
      </c>
    </row>
    <row r="56" spans="1:33" ht="14" x14ac:dyDescent="0.25">
      <c r="A56" s="201"/>
      <c r="B56" s="199"/>
      <c r="C56" s="100" t="s">
        <v>36</v>
      </c>
      <c r="D56" s="101">
        <v>3</v>
      </c>
      <c r="E56" s="145">
        <v>371179.87929377699</v>
      </c>
      <c r="F56" s="146">
        <v>308707.09912937391</v>
      </c>
      <c r="G56" s="146">
        <v>278715.05745060463</v>
      </c>
      <c r="H56" s="146">
        <v>269304.06967998698</v>
      </c>
      <c r="I56" s="146">
        <v>305948.50022387615</v>
      </c>
      <c r="J56" s="146">
        <v>365336.20317581907</v>
      </c>
      <c r="K56" s="146">
        <v>464821.65602740605</v>
      </c>
      <c r="L56" s="146">
        <v>361613.79378998338</v>
      </c>
      <c r="M56" s="146">
        <v>433599.33987563592</v>
      </c>
      <c r="N56" s="146">
        <v>474850.47468120063</v>
      </c>
      <c r="O56" s="146">
        <v>497986.57739272085</v>
      </c>
      <c r="P56" s="146">
        <v>517390.43145363033</v>
      </c>
      <c r="Q56" s="146">
        <v>509217.89820872422</v>
      </c>
      <c r="R56" s="146">
        <v>481628.02176468587</v>
      </c>
      <c r="S56" s="146">
        <v>452806.55960923189</v>
      </c>
      <c r="T56" s="146">
        <v>439523.08307430131</v>
      </c>
      <c r="U56" s="146">
        <v>435231.58154667943</v>
      </c>
      <c r="V56" s="146">
        <v>601176.97193444998</v>
      </c>
      <c r="W56" s="146">
        <v>747455.27797128982</v>
      </c>
      <c r="X56" s="146">
        <v>765030.84037435125</v>
      </c>
      <c r="Y56" s="146">
        <v>716965.85918167024</v>
      </c>
      <c r="Z56" s="146">
        <v>635138.17048032361</v>
      </c>
      <c r="AA56" s="146">
        <v>502650.3320733381</v>
      </c>
      <c r="AB56" s="147">
        <v>373005.62354141113</v>
      </c>
      <c r="AC56" s="152">
        <v>33927849.905803412</v>
      </c>
      <c r="AF56" s="1" t="s">
        <v>3</v>
      </c>
      <c r="AG56" s="1">
        <v>12</v>
      </c>
    </row>
    <row r="57" spans="1:33" ht="14" x14ac:dyDescent="0.25">
      <c r="A57" s="201"/>
      <c r="B57" s="199"/>
      <c r="C57" s="106" t="s">
        <v>37</v>
      </c>
      <c r="D57" s="107">
        <v>6</v>
      </c>
      <c r="E57" s="174">
        <v>401193.78996007843</v>
      </c>
      <c r="F57" s="143">
        <v>332150.18063193618</v>
      </c>
      <c r="G57" s="143">
        <v>288489.29841158417</v>
      </c>
      <c r="H57" s="143">
        <v>263748.22266302985</v>
      </c>
      <c r="I57" s="143">
        <v>264748.09025096614</v>
      </c>
      <c r="J57" s="143">
        <v>272901.10813268198</v>
      </c>
      <c r="K57" s="143">
        <v>302813.43625757576</v>
      </c>
      <c r="L57" s="143">
        <v>227072.41724131803</v>
      </c>
      <c r="M57" s="143">
        <v>284602.70538951666</v>
      </c>
      <c r="N57" s="143">
        <v>334754.50392066571</v>
      </c>
      <c r="O57" s="143">
        <v>365769.70337403304</v>
      </c>
      <c r="P57" s="143">
        <v>383741.85326400452</v>
      </c>
      <c r="Q57" s="143">
        <v>389348.96154107049</v>
      </c>
      <c r="R57" s="143">
        <v>377068.37063669827</v>
      </c>
      <c r="S57" s="143">
        <v>351221.6815233017</v>
      </c>
      <c r="T57" s="143">
        <v>333639.91825949849</v>
      </c>
      <c r="U57" s="143">
        <v>329043.9818245857</v>
      </c>
      <c r="V57" s="143">
        <v>456584.76331932755</v>
      </c>
      <c r="W57" s="143">
        <v>639415.17664709094</v>
      </c>
      <c r="X57" s="143">
        <v>693572.14009147708</v>
      </c>
      <c r="Y57" s="143">
        <v>666835.2947955688</v>
      </c>
      <c r="Z57" s="143">
        <v>577165.1043912411</v>
      </c>
      <c r="AA57" s="143">
        <v>434132.11062206916</v>
      </c>
      <c r="AB57" s="144">
        <v>301863.22762429336</v>
      </c>
      <c r="AC57" s="153">
        <v>55631256.244641677</v>
      </c>
      <c r="AF57" s="1" t="s">
        <v>2</v>
      </c>
      <c r="AG57" s="1">
        <v>12</v>
      </c>
    </row>
    <row r="58" spans="1:33" ht="14.5" thickBot="1" x14ac:dyDescent="0.3">
      <c r="A58" s="202"/>
      <c r="B58" s="200"/>
      <c r="C58" s="112" t="s">
        <v>34</v>
      </c>
      <c r="D58" s="113">
        <v>31</v>
      </c>
      <c r="E58" s="175">
        <v>10809902.896233555</v>
      </c>
      <c r="F58" s="176">
        <v>8967445.8289915379</v>
      </c>
      <c r="G58" s="176">
        <v>8084553.1535311444</v>
      </c>
      <c r="H58" s="176">
        <v>7870713.5064249961</v>
      </c>
      <c r="I58" s="176">
        <v>9213198.4668631759</v>
      </c>
      <c r="J58" s="176">
        <v>11795058.514495406</v>
      </c>
      <c r="K58" s="176">
        <v>15153758.454096662</v>
      </c>
      <c r="L58" s="176">
        <v>11131940.076749209</v>
      </c>
      <c r="M58" s="176">
        <v>13032946.287835937</v>
      </c>
      <c r="N58" s="176">
        <v>14194718.527403828</v>
      </c>
      <c r="O58" s="176">
        <v>14931384.814498737</v>
      </c>
      <c r="P58" s="176">
        <v>15435760.075391164</v>
      </c>
      <c r="Q58" s="176">
        <v>15271045.317094047</v>
      </c>
      <c r="R58" s="176">
        <v>14666781.846648192</v>
      </c>
      <c r="S58" s="176">
        <v>14285014.707266705</v>
      </c>
      <c r="T58" s="176">
        <v>13977081.720010184</v>
      </c>
      <c r="U58" s="176">
        <v>13865550.764861137</v>
      </c>
      <c r="V58" s="176">
        <v>18680075.279310841</v>
      </c>
      <c r="W58" s="176">
        <v>23669432.31914448</v>
      </c>
      <c r="X58" s="176">
        <v>24573356.179532241</v>
      </c>
      <c r="Y58" s="176">
        <v>23138542.248608969</v>
      </c>
      <c r="Z58" s="176">
        <v>20339367.962161988</v>
      </c>
      <c r="AA58" s="176">
        <v>15841447.809670338</v>
      </c>
      <c r="AB58" s="177">
        <v>11175566.902695689</v>
      </c>
      <c r="AC58" s="178">
        <v>350104643.65952015</v>
      </c>
      <c r="AD58" s="152"/>
    </row>
    <row r="59" spans="1:33" s="5" customFormat="1" x14ac:dyDescent="0.25">
      <c r="AC59" s="39"/>
      <c r="AD59" s="172"/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W61" s="37"/>
      <c r="Z61" s="7" t="s">
        <v>58</v>
      </c>
    </row>
    <row r="62" spans="1:33" ht="18" x14ac:dyDescent="0.4">
      <c r="B62" s="138"/>
      <c r="Z62" s="139"/>
    </row>
  </sheetData>
  <mergeCells count="26">
    <mergeCell ref="A55:A58"/>
    <mergeCell ref="B55:B58"/>
    <mergeCell ref="A43:A46"/>
    <mergeCell ref="B43:B46"/>
    <mergeCell ref="A47:A50"/>
    <mergeCell ref="B47:B50"/>
    <mergeCell ref="A51:A54"/>
    <mergeCell ref="B51:B54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D2:E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A42D-FF3A-4E43-B7D3-598CC58E57F2}">
  <sheetPr>
    <tabColor theme="3" tint="0.39997558519241921"/>
    <pageSetUpPr fitToPage="1"/>
  </sheetPr>
  <dimension ref="A1:AG62"/>
  <sheetViews>
    <sheetView showGridLines="0" zoomScale="90" workbookViewId="0">
      <pane xSplit="4" ySplit="10" topLeftCell="T55" activePane="bottomRight" state="frozen"/>
      <selection sqref="A1:AC61"/>
      <selection pane="topRight" sqref="A1:AC61"/>
      <selection pane="bottomLeft" sqref="A1:AC61"/>
      <selection pane="bottomRight" sqref="A1:AC61"/>
    </sheetView>
  </sheetViews>
  <sheetFormatPr baseColWidth="10" defaultColWidth="0" defaultRowHeight="12.5" x14ac:dyDescent="0.25"/>
  <cols>
    <col min="1" max="1" width="8.26953125" style="1" customWidth="1"/>
    <col min="2" max="2" width="15.54296875" style="1" customWidth="1"/>
    <col min="3" max="4" width="13.26953125" style="1" customWidth="1"/>
    <col min="5" max="5" width="15.54296875" style="1" bestFit="1" customWidth="1"/>
    <col min="6" max="8" width="14.453125" style="1" bestFit="1" customWidth="1"/>
    <col min="9" max="11" width="15.54296875" style="1" bestFit="1" customWidth="1"/>
    <col min="12" max="12" width="15.7265625" style="1" customWidth="1"/>
    <col min="13" max="25" width="15.54296875" style="1" bestFit="1" customWidth="1"/>
    <col min="26" max="26" width="18" style="1" customWidth="1"/>
    <col min="27" max="28" width="14.453125" style="1" bestFit="1" customWidth="1"/>
    <col min="29" max="29" width="17.7265625" style="1" customWidth="1"/>
    <col min="30" max="30" width="19.8164062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4" x14ac:dyDescent="0.25">
      <c r="A1" s="156" t="s">
        <v>79</v>
      </c>
      <c r="B1" s="157"/>
      <c r="C1" s="157"/>
      <c r="D1" s="157"/>
    </row>
    <row r="2" spans="1:33" ht="15.5" x14ac:dyDescent="0.25">
      <c r="A2" s="156" t="s">
        <v>55</v>
      </c>
      <c r="B2" s="157"/>
      <c r="C2" s="157"/>
      <c r="D2" s="205"/>
      <c r="E2" s="205"/>
      <c r="F2" s="81"/>
    </row>
    <row r="3" spans="1:33" ht="15.5" x14ac:dyDescent="0.25">
      <c r="A3" s="156" t="s">
        <v>56</v>
      </c>
      <c r="B3" s="157"/>
      <c r="C3" s="157"/>
      <c r="D3" s="158" t="s">
        <v>133</v>
      </c>
      <c r="E3" s="81"/>
      <c r="F3" s="81"/>
    </row>
    <row r="4" spans="1:33" ht="15.5" x14ac:dyDescent="0.25">
      <c r="A4" s="156" t="s">
        <v>57</v>
      </c>
      <c r="B4" s="157"/>
      <c r="C4" s="157"/>
      <c r="D4" s="159"/>
      <c r="E4" s="81"/>
      <c r="F4" s="81"/>
      <c r="H4" s="83"/>
    </row>
    <row r="5" spans="1:33" ht="15.5" x14ac:dyDescent="0.25">
      <c r="A5" s="156" t="s">
        <v>59</v>
      </c>
      <c r="B5" s="157"/>
      <c r="C5" s="157"/>
      <c r="D5" s="159"/>
      <c r="E5" s="81"/>
      <c r="F5" s="81"/>
    </row>
    <row r="6" spans="1:33" ht="15.5" x14ac:dyDescent="0.25">
      <c r="A6" s="156" t="s">
        <v>28</v>
      </c>
      <c r="B6" s="157"/>
      <c r="C6" s="157"/>
      <c r="D6" s="160">
        <v>2028</v>
      </c>
      <c r="E6" s="84"/>
      <c r="F6" s="84"/>
    </row>
    <row r="7" spans="1:33" ht="15.5" x14ac:dyDescent="0.25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3">
      <c r="A8" s="162" t="s">
        <v>60</v>
      </c>
      <c r="B8" s="157"/>
      <c r="C8" s="157"/>
      <c r="D8" s="161" t="s">
        <v>38</v>
      </c>
    </row>
    <row r="9" spans="1:33" ht="16" thickBot="1" x14ac:dyDescent="0.3">
      <c r="C9" s="209"/>
      <c r="D9" s="209"/>
    </row>
    <row r="10" spans="1:33" s="93" customFormat="1" ht="31.5" thickBot="1" x14ac:dyDescent="0.3">
      <c r="A10" s="3" t="s">
        <v>129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4" x14ac:dyDescent="0.25">
      <c r="A11" s="204">
        <v>46753</v>
      </c>
      <c r="B11" s="206">
        <v>203556162.5527713</v>
      </c>
      <c r="C11" s="94" t="s">
        <v>35</v>
      </c>
      <c r="D11" s="95">
        <v>20</v>
      </c>
      <c r="E11" s="148">
        <v>229985.37070649944</v>
      </c>
      <c r="F11" s="149">
        <v>214365.94312042079</v>
      </c>
      <c r="G11" s="149">
        <v>207348.97086878709</v>
      </c>
      <c r="H11" s="149">
        <v>211060.3030972734</v>
      </c>
      <c r="I11" s="149">
        <v>243124.62842170539</v>
      </c>
      <c r="J11" s="149">
        <v>296522.97516550339</v>
      </c>
      <c r="K11" s="149">
        <v>342182.86966802418</v>
      </c>
      <c r="L11" s="149">
        <v>322126.90814408852</v>
      </c>
      <c r="M11" s="149">
        <v>347089.38843582041</v>
      </c>
      <c r="N11" s="149">
        <v>361889.69431570073</v>
      </c>
      <c r="O11" s="149">
        <v>374869.13770855084</v>
      </c>
      <c r="P11" s="149">
        <v>383064.06137693429</v>
      </c>
      <c r="Q11" s="149">
        <v>381015.0104419206</v>
      </c>
      <c r="R11" s="149">
        <v>373311.84075434395</v>
      </c>
      <c r="S11" s="149">
        <v>371230.61172646581</v>
      </c>
      <c r="T11" s="149">
        <v>366885.86824138631</v>
      </c>
      <c r="U11" s="149">
        <v>362021.67194898875</v>
      </c>
      <c r="V11" s="149">
        <v>221132.05424904713</v>
      </c>
      <c r="W11" s="149">
        <v>250600.62449237338</v>
      </c>
      <c r="X11" s="149">
        <v>260595.22541427103</v>
      </c>
      <c r="Y11" s="149">
        <v>244794.02430654882</v>
      </c>
      <c r="Z11" s="149">
        <v>212061.56788585667</v>
      </c>
      <c r="AA11" s="149">
        <v>169371.94034690296</v>
      </c>
      <c r="AB11" s="150">
        <v>132570.3118028765</v>
      </c>
      <c r="AC11" s="151">
        <v>137584420.05280581</v>
      </c>
      <c r="AF11" s="1" t="s">
        <v>1</v>
      </c>
      <c r="AG11" s="1">
        <v>1</v>
      </c>
    </row>
    <row r="12" spans="1:33" ht="14" x14ac:dyDescent="0.25">
      <c r="A12" s="201"/>
      <c r="B12" s="199"/>
      <c r="C12" s="100" t="s">
        <v>36</v>
      </c>
      <c r="D12" s="101">
        <v>4</v>
      </c>
      <c r="E12" s="145">
        <v>244091.09339568234</v>
      </c>
      <c r="F12" s="146">
        <v>226101.46743383238</v>
      </c>
      <c r="G12" s="146">
        <v>217774.10859390648</v>
      </c>
      <c r="H12" s="146">
        <v>217399.83308144216</v>
      </c>
      <c r="I12" s="146">
        <v>233327.3352331038</v>
      </c>
      <c r="J12" s="146">
        <v>254873.14965415114</v>
      </c>
      <c r="K12" s="146">
        <v>293632.35520154593</v>
      </c>
      <c r="L12" s="146">
        <v>296016.77935752308</v>
      </c>
      <c r="M12" s="146">
        <v>328941.23742103926</v>
      </c>
      <c r="N12" s="146">
        <v>350668.28370563663</v>
      </c>
      <c r="O12" s="146">
        <v>363505.14088021294</v>
      </c>
      <c r="P12" s="146">
        <v>371302.67188965005</v>
      </c>
      <c r="Q12" s="146">
        <v>367209.31127932254</v>
      </c>
      <c r="R12" s="146">
        <v>354474.91750318522</v>
      </c>
      <c r="S12" s="146">
        <v>340034.60137487599</v>
      </c>
      <c r="T12" s="146">
        <v>330796.19962939899</v>
      </c>
      <c r="U12" s="146">
        <v>325167.37835565623</v>
      </c>
      <c r="V12" s="146">
        <v>195214.50879415116</v>
      </c>
      <c r="W12" s="146">
        <v>226737.76032790984</v>
      </c>
      <c r="X12" s="146">
        <v>235635.76683481722</v>
      </c>
      <c r="Y12" s="146">
        <v>223262.66156781654</v>
      </c>
      <c r="Z12" s="146">
        <v>198723.65706430891</v>
      </c>
      <c r="AA12" s="146">
        <v>166212.96961767451</v>
      </c>
      <c r="AB12" s="147">
        <v>136568.17339336153</v>
      </c>
      <c r="AC12" s="152">
        <v>25990685.446360819</v>
      </c>
      <c r="AF12" s="1" t="s">
        <v>3</v>
      </c>
      <c r="AG12" s="1">
        <v>1</v>
      </c>
    </row>
    <row r="13" spans="1:33" ht="14" x14ac:dyDescent="0.25">
      <c r="A13" s="201"/>
      <c r="B13" s="199"/>
      <c r="C13" s="106" t="s">
        <v>37</v>
      </c>
      <c r="D13" s="107">
        <v>7</v>
      </c>
      <c r="E13" s="174">
        <v>248060.49535901286</v>
      </c>
      <c r="F13" s="143">
        <v>225039.19526601155</v>
      </c>
      <c r="G13" s="143">
        <v>212706.18132717581</v>
      </c>
      <c r="H13" s="143">
        <v>206759.20821813462</v>
      </c>
      <c r="I13" s="143">
        <v>209763.39522314144</v>
      </c>
      <c r="J13" s="143">
        <v>213813.00727405972</v>
      </c>
      <c r="K13" s="143">
        <v>227388.72188920443</v>
      </c>
      <c r="L13" s="143">
        <v>237287.25590117645</v>
      </c>
      <c r="M13" s="143">
        <v>262571.3004600975</v>
      </c>
      <c r="N13" s="143">
        <v>284664.59070728708</v>
      </c>
      <c r="O13" s="143">
        <v>300461.05759255629</v>
      </c>
      <c r="P13" s="143">
        <v>309351.95760530559</v>
      </c>
      <c r="Q13" s="143">
        <v>312376.54932281753</v>
      </c>
      <c r="R13" s="143">
        <v>307690.59801906295</v>
      </c>
      <c r="S13" s="143">
        <v>296783.83385786042</v>
      </c>
      <c r="T13" s="143">
        <v>289932.36776263983</v>
      </c>
      <c r="U13" s="143">
        <v>288380.78682072868</v>
      </c>
      <c r="V13" s="143">
        <v>171996.85125518174</v>
      </c>
      <c r="W13" s="143">
        <v>206853.05078502221</v>
      </c>
      <c r="X13" s="143">
        <v>221844.62426260021</v>
      </c>
      <c r="Y13" s="143">
        <v>212027.64403698925</v>
      </c>
      <c r="Z13" s="143">
        <v>186947.37886703023</v>
      </c>
      <c r="AA13" s="143">
        <v>154280.46664401464</v>
      </c>
      <c r="AB13" s="144">
        <v>124599.06062926554</v>
      </c>
      <c r="AC13" s="153">
        <v>39981057.053604633</v>
      </c>
      <c r="AF13" s="1" t="s">
        <v>2</v>
      </c>
      <c r="AG13" s="1">
        <v>1</v>
      </c>
    </row>
    <row r="14" spans="1:33" ht="14.5" thickBot="1" x14ac:dyDescent="0.3">
      <c r="A14" s="202"/>
      <c r="B14" s="200"/>
      <c r="C14" s="122" t="s">
        <v>34</v>
      </c>
      <c r="D14" s="123">
        <v>31</v>
      </c>
      <c r="E14" s="108">
        <v>7312495.2552258084</v>
      </c>
      <c r="F14" s="109">
        <v>6766999.0990058267</v>
      </c>
      <c r="G14" s="109">
        <v>6507019.1210415978</v>
      </c>
      <c r="H14" s="109">
        <v>6538119.8517981786</v>
      </c>
      <c r="I14" s="109">
        <v>7264145.6759285126</v>
      </c>
      <c r="J14" s="109">
        <v>8446643.1528450903</v>
      </c>
      <c r="K14" s="109">
        <v>9609907.8673910983</v>
      </c>
      <c r="L14" s="109">
        <v>9287616.0716200974</v>
      </c>
      <c r="M14" s="109">
        <v>10095551.821621247</v>
      </c>
      <c r="N14" s="109">
        <v>10633119.15608757</v>
      </c>
      <c r="O14" s="109">
        <v>11054630.720839761</v>
      </c>
      <c r="P14" s="109">
        <v>11311955.618334426</v>
      </c>
      <c r="Q14" s="109">
        <v>11275773.299215425</v>
      </c>
      <c r="R14" s="109">
        <v>11037970.67123306</v>
      </c>
      <c r="S14" s="109">
        <v>10862237.477033842</v>
      </c>
      <c r="T14" s="109">
        <v>10690428.737683801</v>
      </c>
      <c r="U14" s="109">
        <v>10559768.4601475</v>
      </c>
      <c r="V14" s="109">
        <v>6407477.0789438197</v>
      </c>
      <c r="W14" s="109">
        <v>7366934.8866542615</v>
      </c>
      <c r="X14" s="109">
        <v>7707359.9454628909</v>
      </c>
      <c r="Y14" s="109">
        <v>7273124.640661167</v>
      </c>
      <c r="Z14" s="109">
        <v>6344757.6380435806</v>
      </c>
      <c r="AA14" s="109">
        <v>5132253.9519168595</v>
      </c>
      <c r="AB14" s="142">
        <v>4069872.3540358348</v>
      </c>
      <c r="AC14" s="152">
        <v>203556162.55277127</v>
      </c>
      <c r="AD14" s="152"/>
    </row>
    <row r="15" spans="1:33" ht="14" x14ac:dyDescent="0.25">
      <c r="A15" s="204">
        <v>46784</v>
      </c>
      <c r="B15" s="206">
        <v>193392674.58375829</v>
      </c>
      <c r="C15" s="94" t="s">
        <v>35</v>
      </c>
      <c r="D15" s="95">
        <v>21</v>
      </c>
      <c r="E15" s="148">
        <v>222551.67684790189</v>
      </c>
      <c r="F15" s="149">
        <v>205081.5013368979</v>
      </c>
      <c r="G15" s="149">
        <v>198912.37551377615</v>
      </c>
      <c r="H15" s="149">
        <v>205083.77636525023</v>
      </c>
      <c r="I15" s="149">
        <v>259383.18233465258</v>
      </c>
      <c r="J15" s="149">
        <v>357496.02311106218</v>
      </c>
      <c r="K15" s="149">
        <v>375524.88818195288</v>
      </c>
      <c r="L15" s="149">
        <v>334483.6496141869</v>
      </c>
      <c r="M15" s="149">
        <v>350884.41290190601</v>
      </c>
      <c r="N15" s="149">
        <v>359487.98464412236</v>
      </c>
      <c r="O15" s="149">
        <v>369717.89318357676</v>
      </c>
      <c r="P15" s="149">
        <v>376086.24623618135</v>
      </c>
      <c r="Q15" s="149">
        <v>366986.54338693398</v>
      </c>
      <c r="R15" s="149">
        <v>361829.24483168754</v>
      </c>
      <c r="S15" s="149">
        <v>358350.77811397956</v>
      </c>
      <c r="T15" s="149">
        <v>365586.88925586501</v>
      </c>
      <c r="U15" s="149">
        <v>363071.61773337139</v>
      </c>
      <c r="V15" s="149">
        <v>216113.41494527159</v>
      </c>
      <c r="W15" s="149">
        <v>244097.89518509264</v>
      </c>
      <c r="X15" s="149">
        <v>258629.14544344175</v>
      </c>
      <c r="Y15" s="149">
        <v>242203.16218567878</v>
      </c>
      <c r="Z15" s="149">
        <v>205967.58809530461</v>
      </c>
      <c r="AA15" s="149">
        <v>158695.54023045063</v>
      </c>
      <c r="AB15" s="150">
        <v>122404.41683298654</v>
      </c>
      <c r="AC15" s="151">
        <v>144451226.77674216</v>
      </c>
      <c r="AF15" s="1" t="s">
        <v>1</v>
      </c>
      <c r="AG15" s="1">
        <v>2</v>
      </c>
    </row>
    <row r="16" spans="1:33" ht="14" x14ac:dyDescent="0.25">
      <c r="A16" s="201"/>
      <c r="B16" s="199"/>
      <c r="C16" s="100" t="s">
        <v>36</v>
      </c>
      <c r="D16" s="101">
        <v>4</v>
      </c>
      <c r="E16" s="145">
        <v>235319.48704132871</v>
      </c>
      <c r="F16" s="146">
        <v>217035.01595724886</v>
      </c>
      <c r="G16" s="146">
        <v>209002.99003249482</v>
      </c>
      <c r="H16" s="146">
        <v>208860.64214450133</v>
      </c>
      <c r="I16" s="146">
        <v>227699.95883468742</v>
      </c>
      <c r="J16" s="146">
        <v>256072.2078768069</v>
      </c>
      <c r="K16" s="146">
        <v>302619.49858341645</v>
      </c>
      <c r="L16" s="146">
        <v>309287.50976843946</v>
      </c>
      <c r="M16" s="146">
        <v>337670.75969842961</v>
      </c>
      <c r="N16" s="146">
        <v>356283.44777276268</v>
      </c>
      <c r="O16" s="146">
        <v>367866.4594101634</v>
      </c>
      <c r="P16" s="146">
        <v>372708.55389090255</v>
      </c>
      <c r="Q16" s="146">
        <v>367901.58780500852</v>
      </c>
      <c r="R16" s="146">
        <v>352643.257894248</v>
      </c>
      <c r="S16" s="146">
        <v>339081.19039212831</v>
      </c>
      <c r="T16" s="146">
        <v>330271.03647132934</v>
      </c>
      <c r="U16" s="146">
        <v>323538.86190006929</v>
      </c>
      <c r="V16" s="146">
        <v>191014.23360396727</v>
      </c>
      <c r="W16" s="146">
        <v>219693.11816674276</v>
      </c>
      <c r="X16" s="146">
        <v>231477.11828600132</v>
      </c>
      <c r="Y16" s="146">
        <v>220036.27492346987</v>
      </c>
      <c r="Z16" s="146">
        <v>193272.87947028133</v>
      </c>
      <c r="AA16" s="146">
        <v>159560.73895398987</v>
      </c>
      <c r="AB16" s="147">
        <v>127803.58427890336</v>
      </c>
      <c r="AC16" s="152">
        <v>25826881.65262929</v>
      </c>
      <c r="AF16" s="1" t="s">
        <v>3</v>
      </c>
      <c r="AG16" s="1">
        <v>2</v>
      </c>
    </row>
    <row r="17" spans="1:33" ht="14" x14ac:dyDescent="0.25">
      <c r="A17" s="201"/>
      <c r="B17" s="199"/>
      <c r="C17" s="106" t="s">
        <v>37</v>
      </c>
      <c r="D17" s="107">
        <v>4</v>
      </c>
      <c r="E17" s="174">
        <v>232990.96100196714</v>
      </c>
      <c r="F17" s="143">
        <v>213246.11760703372</v>
      </c>
      <c r="G17" s="143">
        <v>202330.48064062526</v>
      </c>
      <c r="H17" s="143">
        <v>197142.52529041612</v>
      </c>
      <c r="I17" s="143">
        <v>201012.84262380819</v>
      </c>
      <c r="J17" s="143">
        <v>209445.80055880855</v>
      </c>
      <c r="K17" s="143">
        <v>230225.80187884983</v>
      </c>
      <c r="L17" s="143">
        <v>249872.78000505333</v>
      </c>
      <c r="M17" s="143">
        <v>280953.2756593317</v>
      </c>
      <c r="N17" s="143">
        <v>303966.50751212024</v>
      </c>
      <c r="O17" s="143">
        <v>318402.8070117475</v>
      </c>
      <c r="P17" s="143">
        <v>324079.42549488018</v>
      </c>
      <c r="Q17" s="143">
        <v>323693.23702301993</v>
      </c>
      <c r="R17" s="143">
        <v>316895.37985249737</v>
      </c>
      <c r="S17" s="143">
        <v>306873.89701157052</v>
      </c>
      <c r="T17" s="143">
        <v>299363.917764351</v>
      </c>
      <c r="U17" s="143">
        <v>299160.75271016627</v>
      </c>
      <c r="V17" s="143">
        <v>176029.06663400514</v>
      </c>
      <c r="W17" s="143">
        <v>207921.54821218428</v>
      </c>
      <c r="X17" s="143">
        <v>226984.13704964038</v>
      </c>
      <c r="Y17" s="143">
        <v>215660.03093212913</v>
      </c>
      <c r="Z17" s="143">
        <v>185943.94053570105</v>
      </c>
      <c r="AA17" s="143">
        <v>144716.77010131744</v>
      </c>
      <c r="AB17" s="144">
        <v>111729.53548549184</v>
      </c>
      <c r="AC17" s="153">
        <v>23114566.154386871</v>
      </c>
      <c r="AF17" s="1" t="s">
        <v>2</v>
      </c>
      <c r="AG17" s="1">
        <v>2</v>
      </c>
    </row>
    <row r="18" spans="1:33" ht="14.5" thickBot="1" x14ac:dyDescent="0.3">
      <c r="A18" s="202"/>
      <c r="B18" s="200"/>
      <c r="C18" s="112" t="s">
        <v>34</v>
      </c>
      <c r="D18" s="113">
        <v>29</v>
      </c>
      <c r="E18" s="108">
        <v>6546827.0059791235</v>
      </c>
      <c r="F18" s="109">
        <v>6027836.0623319866</v>
      </c>
      <c r="G18" s="109">
        <v>5822493.7684817798</v>
      </c>
      <c r="H18" s="109">
        <v>5930771.9734099247</v>
      </c>
      <c r="I18" s="109">
        <v>7161898.0348616866</v>
      </c>
      <c r="J18" s="109">
        <v>9369488.5190747678</v>
      </c>
      <c r="K18" s="109">
        <v>10017403.853670076</v>
      </c>
      <c r="L18" s="109">
        <v>9260797.8009918965</v>
      </c>
      <c r="M18" s="109">
        <v>9843068.8123710696</v>
      </c>
      <c r="N18" s="109">
        <v>10190247.4986661</v>
      </c>
      <c r="O18" s="109">
        <v>10509152.822542757</v>
      </c>
      <c r="P18" s="109">
        <v>10684963.08850294</v>
      </c>
      <c r="Q18" s="109">
        <v>10473096.710437726</v>
      </c>
      <c r="R18" s="109">
        <v>10276568.692452421</v>
      </c>
      <c r="S18" s="109">
        <v>10109186.690008366</v>
      </c>
      <c r="T18" s="109">
        <v>10195864.491315886</v>
      </c>
      <c r="U18" s="109">
        <v>10115302.430841742</v>
      </c>
      <c r="V18" s="109">
        <v>6006554.9148025932</v>
      </c>
      <c r="W18" s="109">
        <v>6836514.4644026542</v>
      </c>
      <c r="X18" s="109">
        <v>7265057.0756548429</v>
      </c>
      <c r="Y18" s="109">
        <v>6829051.6293216506</v>
      </c>
      <c r="Z18" s="109">
        <v>5842186.6300253263</v>
      </c>
      <c r="AA18" s="109">
        <v>4549716.3810606925</v>
      </c>
      <c r="AB18" s="142">
        <v>3528625.2325502979</v>
      </c>
      <c r="AC18" s="152">
        <v>193392674.58375832</v>
      </c>
      <c r="AD18" s="152"/>
    </row>
    <row r="19" spans="1:33" ht="14" x14ac:dyDescent="0.25">
      <c r="A19" s="204">
        <v>46813</v>
      </c>
      <c r="B19" s="206">
        <v>204080093.63444221</v>
      </c>
      <c r="C19" s="94" t="s">
        <v>35</v>
      </c>
      <c r="D19" s="95">
        <v>22</v>
      </c>
      <c r="E19" s="148">
        <v>215295.2963367643</v>
      </c>
      <c r="F19" s="149">
        <v>199455.78510511096</v>
      </c>
      <c r="G19" s="149">
        <v>193505.392349195</v>
      </c>
      <c r="H19" s="149">
        <v>199490.57808443357</v>
      </c>
      <c r="I19" s="149">
        <v>255745.88784555488</v>
      </c>
      <c r="J19" s="149">
        <v>359792.26448131737</v>
      </c>
      <c r="K19" s="149">
        <v>377966.02983617905</v>
      </c>
      <c r="L19" s="149">
        <v>334579.59411826148</v>
      </c>
      <c r="M19" s="149">
        <v>350603.77959394589</v>
      </c>
      <c r="N19" s="149">
        <v>358530.10600849241</v>
      </c>
      <c r="O19" s="149">
        <v>368885.32563336694</v>
      </c>
      <c r="P19" s="149">
        <v>373528.92303668585</v>
      </c>
      <c r="Q19" s="149">
        <v>365423.72373547818</v>
      </c>
      <c r="R19" s="149">
        <v>359879.73775635898</v>
      </c>
      <c r="S19" s="149">
        <v>364730.51755406504</v>
      </c>
      <c r="T19" s="149">
        <v>365735.7038748819</v>
      </c>
      <c r="U19" s="149">
        <v>362591.7568095029</v>
      </c>
      <c r="V19" s="149">
        <v>216454.89883763937</v>
      </c>
      <c r="W19" s="149">
        <v>245715.49837216648</v>
      </c>
      <c r="X19" s="149">
        <v>256669.84511771312</v>
      </c>
      <c r="Y19" s="149">
        <v>239717.4590432705</v>
      </c>
      <c r="Z19" s="149">
        <v>202635.29397619417</v>
      </c>
      <c r="AA19" s="149">
        <v>155109.50234371083</v>
      </c>
      <c r="AB19" s="150">
        <v>117321.64771577518</v>
      </c>
      <c r="AC19" s="151">
        <v>150466020.04645345</v>
      </c>
      <c r="AF19" s="1" t="s">
        <v>1</v>
      </c>
      <c r="AG19" s="1">
        <v>3</v>
      </c>
    </row>
    <row r="20" spans="1:33" ht="14" x14ac:dyDescent="0.25">
      <c r="A20" s="201"/>
      <c r="B20" s="199"/>
      <c r="C20" s="100" t="s">
        <v>36</v>
      </c>
      <c r="D20" s="101">
        <v>4</v>
      </c>
      <c r="E20" s="145">
        <v>228334.76984787002</v>
      </c>
      <c r="F20" s="146">
        <v>209870.16732751197</v>
      </c>
      <c r="G20" s="146">
        <v>200375.33421290139</v>
      </c>
      <c r="H20" s="146">
        <v>200301.78831362195</v>
      </c>
      <c r="I20" s="146">
        <v>220041.82892822861</v>
      </c>
      <c r="J20" s="146">
        <v>247783.44375959437</v>
      </c>
      <c r="K20" s="146">
        <v>299007.90863102139</v>
      </c>
      <c r="L20" s="146">
        <v>304199.48322010448</v>
      </c>
      <c r="M20" s="146">
        <v>335863.94939543278</v>
      </c>
      <c r="N20" s="146">
        <v>354552.07287365681</v>
      </c>
      <c r="O20" s="146">
        <v>367237.86012501479</v>
      </c>
      <c r="P20" s="146">
        <v>371297.31903722079</v>
      </c>
      <c r="Q20" s="146">
        <v>366404.79504813184</v>
      </c>
      <c r="R20" s="146">
        <v>350212.05712942511</v>
      </c>
      <c r="S20" s="146">
        <v>335463.05797669548</v>
      </c>
      <c r="T20" s="146">
        <v>328811.92178450769</v>
      </c>
      <c r="U20" s="146">
        <v>324888.24422871228</v>
      </c>
      <c r="V20" s="146">
        <v>191319.32413723649</v>
      </c>
      <c r="W20" s="146">
        <v>219937.42879386322</v>
      </c>
      <c r="X20" s="146">
        <v>229503.61306699604</v>
      </c>
      <c r="Y20" s="146">
        <v>215050.04373527502</v>
      </c>
      <c r="Z20" s="146">
        <v>188348.9684673303</v>
      </c>
      <c r="AA20" s="146">
        <v>152865.57259529919</v>
      </c>
      <c r="AB20" s="147">
        <v>119985.24550571878</v>
      </c>
      <c r="AC20" s="152">
        <v>25446624.792565491</v>
      </c>
      <c r="AF20" s="1" t="s">
        <v>3</v>
      </c>
      <c r="AG20" s="1">
        <v>3</v>
      </c>
    </row>
    <row r="21" spans="1:33" ht="14" x14ac:dyDescent="0.25">
      <c r="A21" s="201"/>
      <c r="B21" s="199"/>
      <c r="C21" s="106" t="s">
        <v>37</v>
      </c>
      <c r="D21" s="107">
        <v>5</v>
      </c>
      <c r="E21" s="174">
        <v>223376.72066148426</v>
      </c>
      <c r="F21" s="143">
        <v>202651.51010136169</v>
      </c>
      <c r="G21" s="143">
        <v>191899.49231435871</v>
      </c>
      <c r="H21" s="143">
        <v>187313.43140170584</v>
      </c>
      <c r="I21" s="143">
        <v>191641.28994879479</v>
      </c>
      <c r="J21" s="143">
        <v>200498.23366522198</v>
      </c>
      <c r="K21" s="143">
        <v>221669.66157847131</v>
      </c>
      <c r="L21" s="143">
        <v>241782.16262883582</v>
      </c>
      <c r="M21" s="143">
        <v>273662.73732170183</v>
      </c>
      <c r="N21" s="143">
        <v>297643.33020356478</v>
      </c>
      <c r="O21" s="143">
        <v>312530.50036239787</v>
      </c>
      <c r="P21" s="143">
        <v>320838.73429147108</v>
      </c>
      <c r="Q21" s="143">
        <v>321969.73919036391</v>
      </c>
      <c r="R21" s="143">
        <v>316033.77725418017</v>
      </c>
      <c r="S21" s="143">
        <v>303950.6315545548</v>
      </c>
      <c r="T21" s="143">
        <v>297113.94121103705</v>
      </c>
      <c r="U21" s="143">
        <v>294598.41822016734</v>
      </c>
      <c r="V21" s="143">
        <v>170383.4602888689</v>
      </c>
      <c r="W21" s="143">
        <v>206955.32786973499</v>
      </c>
      <c r="X21" s="143">
        <v>223065.13797419053</v>
      </c>
      <c r="Y21" s="143">
        <v>210899.26806078377</v>
      </c>
      <c r="Z21" s="143">
        <v>180032.88502486306</v>
      </c>
      <c r="AA21" s="143">
        <v>139064.80509762201</v>
      </c>
      <c r="AB21" s="144">
        <v>103914.56285893836</v>
      </c>
      <c r="AC21" s="153">
        <v>28167448.795423366</v>
      </c>
      <c r="AF21" s="1" t="s">
        <v>2</v>
      </c>
      <c r="AG21" s="1">
        <v>3</v>
      </c>
    </row>
    <row r="22" spans="1:33" ht="14.5" thickBot="1" x14ac:dyDescent="0.3">
      <c r="A22" s="202"/>
      <c r="B22" s="200"/>
      <c r="C22" s="112" t="s">
        <v>34</v>
      </c>
      <c r="D22" s="113">
        <v>31</v>
      </c>
      <c r="E22" s="108">
        <v>6766719.2021077164</v>
      </c>
      <c r="F22" s="109">
        <v>6240765.4921292979</v>
      </c>
      <c r="G22" s="109">
        <v>6018117.4301056881</v>
      </c>
      <c r="H22" s="109">
        <v>6126567.028120555</v>
      </c>
      <c r="I22" s="109">
        <v>7464783.2980590966</v>
      </c>
      <c r="J22" s="109">
        <v>9909054.7619534694</v>
      </c>
      <c r="K22" s="109">
        <v>10619632.598812381</v>
      </c>
      <c r="L22" s="109">
        <v>9786459.8166263495</v>
      </c>
      <c r="M22" s="109">
        <v>10425052.63525705</v>
      </c>
      <c r="N22" s="109">
        <v>10794087.274699284</v>
      </c>
      <c r="O22" s="109">
        <v>11147081.106246121</v>
      </c>
      <c r="P22" s="109">
        <v>11307019.254413327</v>
      </c>
      <c r="Q22" s="109">
        <v>11114789.798324868</v>
      </c>
      <c r="R22" s="109">
        <v>10898371.345428498</v>
      </c>
      <c r="S22" s="109">
        <v>10885676.775868988</v>
      </c>
      <c r="T22" s="109">
        <v>10847002.878440617</v>
      </c>
      <c r="U22" s="109">
        <v>10749563.717824748</v>
      </c>
      <c r="V22" s="109">
        <v>6379202.3724213559</v>
      </c>
      <c r="W22" s="109">
        <v>7320267.3187117893</v>
      </c>
      <c r="X22" s="109">
        <v>7680076.734728625</v>
      </c>
      <c r="Y22" s="109">
        <v>7188480.6141969692</v>
      </c>
      <c r="Z22" s="109">
        <v>6111536.7664699089</v>
      </c>
      <c r="AA22" s="109">
        <v>4719195.3674309449</v>
      </c>
      <c r="AB22" s="142">
        <v>3580590.0460646204</v>
      </c>
      <c r="AC22" s="152">
        <v>204080093.6344423</v>
      </c>
      <c r="AD22" s="152"/>
    </row>
    <row r="23" spans="1:33" ht="14" x14ac:dyDescent="0.25">
      <c r="A23" s="204">
        <v>46844</v>
      </c>
      <c r="B23" s="206">
        <v>172247063.33264363</v>
      </c>
      <c r="C23" s="94" t="s">
        <v>35</v>
      </c>
      <c r="D23" s="95">
        <v>18</v>
      </c>
      <c r="E23" s="148">
        <v>233600.86796955726</v>
      </c>
      <c r="F23" s="149">
        <v>217134.63704060303</v>
      </c>
      <c r="G23" s="149">
        <v>210714.70094715824</v>
      </c>
      <c r="H23" s="149">
        <v>216521.99909575414</v>
      </c>
      <c r="I23" s="149">
        <v>266321.86626320763</v>
      </c>
      <c r="J23" s="149">
        <v>353412.44196461298</v>
      </c>
      <c r="K23" s="149">
        <v>381850.90277278994</v>
      </c>
      <c r="L23" s="149">
        <v>247113.09277696634</v>
      </c>
      <c r="M23" s="149">
        <v>261406.52091786411</v>
      </c>
      <c r="N23" s="149">
        <v>267402.10703558219</v>
      </c>
      <c r="O23" s="149">
        <v>275059.08262618695</v>
      </c>
      <c r="P23" s="149">
        <v>279669.36754274077</v>
      </c>
      <c r="Q23" s="149">
        <v>275023.11943500646</v>
      </c>
      <c r="R23" s="149">
        <v>269507.71991701797</v>
      </c>
      <c r="S23" s="149">
        <v>271996.99160499143</v>
      </c>
      <c r="T23" s="149">
        <v>272271.54184920568</v>
      </c>
      <c r="U23" s="149">
        <v>269615.68173222942</v>
      </c>
      <c r="V23" s="149">
        <v>229154.11623550236</v>
      </c>
      <c r="W23" s="149">
        <v>260063.47814870448</v>
      </c>
      <c r="X23" s="149">
        <v>269135.51539872639</v>
      </c>
      <c r="Y23" s="149">
        <v>252801.25657240796</v>
      </c>
      <c r="Z23" s="149">
        <v>218379.57162737037</v>
      </c>
      <c r="AA23" s="149">
        <v>170971.3194235515</v>
      </c>
      <c r="AB23" s="150">
        <v>133918.32334957999</v>
      </c>
      <c r="AC23" s="151">
        <v>109854832.00045171</v>
      </c>
      <c r="AF23" s="1" t="s">
        <v>1</v>
      </c>
      <c r="AG23" s="1">
        <v>4</v>
      </c>
    </row>
    <row r="24" spans="1:33" ht="14" x14ac:dyDescent="0.25">
      <c r="A24" s="201"/>
      <c r="B24" s="199"/>
      <c r="C24" s="100" t="s">
        <v>36</v>
      </c>
      <c r="D24" s="101">
        <v>5</v>
      </c>
      <c r="E24" s="145">
        <v>242306.85847846087</v>
      </c>
      <c r="F24" s="146">
        <v>223094.77712843238</v>
      </c>
      <c r="G24" s="146">
        <v>214641.18180778474</v>
      </c>
      <c r="H24" s="146">
        <v>214130.90621296855</v>
      </c>
      <c r="I24" s="146">
        <v>231827.02672745896</v>
      </c>
      <c r="J24" s="146">
        <v>251708.07519804669</v>
      </c>
      <c r="K24" s="146">
        <v>300396.3477326798</v>
      </c>
      <c r="L24" s="146">
        <v>213972.485081422</v>
      </c>
      <c r="M24" s="146">
        <v>238481.78049980343</v>
      </c>
      <c r="N24" s="146">
        <v>254602.65246400729</v>
      </c>
      <c r="O24" s="146">
        <v>263902.46240852348</v>
      </c>
      <c r="P24" s="146">
        <v>267723.23761471227</v>
      </c>
      <c r="Q24" s="146">
        <v>265269.29679346277</v>
      </c>
      <c r="R24" s="146">
        <v>255921.99644613595</v>
      </c>
      <c r="S24" s="146">
        <v>245428.59402825299</v>
      </c>
      <c r="T24" s="146">
        <v>239934.00824321597</v>
      </c>
      <c r="U24" s="146">
        <v>236607.94527117454</v>
      </c>
      <c r="V24" s="146">
        <v>202332.41289777969</v>
      </c>
      <c r="W24" s="146">
        <v>233540.34025576984</v>
      </c>
      <c r="X24" s="146">
        <v>239702.04480317587</v>
      </c>
      <c r="Y24" s="146">
        <v>226784.7585702677</v>
      </c>
      <c r="Z24" s="146">
        <v>201250.13285674196</v>
      </c>
      <c r="AA24" s="146">
        <v>167235.55347096818</v>
      </c>
      <c r="AB24" s="147">
        <v>136676.99857718803</v>
      </c>
      <c r="AC24" s="152">
        <v>27837359.367842168</v>
      </c>
      <c r="AF24" s="1" t="s">
        <v>3</v>
      </c>
      <c r="AG24" s="1">
        <v>4</v>
      </c>
    </row>
    <row r="25" spans="1:33" ht="14" x14ac:dyDescent="0.25">
      <c r="A25" s="201"/>
      <c r="B25" s="199"/>
      <c r="C25" s="106" t="s">
        <v>37</v>
      </c>
      <c r="D25" s="107">
        <v>7</v>
      </c>
      <c r="E25" s="174">
        <v>237710.38167295596</v>
      </c>
      <c r="F25" s="143">
        <v>218929.96892548888</v>
      </c>
      <c r="G25" s="143">
        <v>208241.57421746009</v>
      </c>
      <c r="H25" s="143">
        <v>204001.99157353042</v>
      </c>
      <c r="I25" s="143">
        <v>208564.77423211042</v>
      </c>
      <c r="J25" s="143">
        <v>211627.56723931863</v>
      </c>
      <c r="K25" s="143">
        <v>235952.21820260279</v>
      </c>
      <c r="L25" s="143">
        <v>174412.61313854685</v>
      </c>
      <c r="M25" s="143">
        <v>197747.85304039158</v>
      </c>
      <c r="N25" s="143">
        <v>213795.48348380791</v>
      </c>
      <c r="O25" s="143">
        <v>222798.81573534507</v>
      </c>
      <c r="P25" s="143">
        <v>228631.95475962057</v>
      </c>
      <c r="Q25" s="143">
        <v>230947.32315745487</v>
      </c>
      <c r="R25" s="143">
        <v>227013.27592379876</v>
      </c>
      <c r="S25" s="143">
        <v>217183.80710256405</v>
      </c>
      <c r="T25" s="143">
        <v>210595.48978482373</v>
      </c>
      <c r="U25" s="143">
        <v>207823.5589155287</v>
      </c>
      <c r="V25" s="143">
        <v>172293.27308369408</v>
      </c>
      <c r="W25" s="143">
        <v>208503.72019404819</v>
      </c>
      <c r="X25" s="143">
        <v>224026.45894964811</v>
      </c>
      <c r="Y25" s="143">
        <v>214754.18410215896</v>
      </c>
      <c r="Z25" s="143">
        <v>188212.06327106111</v>
      </c>
      <c r="AA25" s="143">
        <v>151555.09344208188</v>
      </c>
      <c r="AB25" s="144">
        <v>121086.83647334481</v>
      </c>
      <c r="AC25" s="153">
        <v>34554871.964349709</v>
      </c>
      <c r="AF25" s="1" t="s">
        <v>2</v>
      </c>
      <c r="AG25" s="1">
        <v>4</v>
      </c>
    </row>
    <row r="26" spans="1:33" ht="14.5" thickBot="1" x14ac:dyDescent="0.3">
      <c r="A26" s="202"/>
      <c r="B26" s="200"/>
      <c r="C26" s="112" t="s">
        <v>34</v>
      </c>
      <c r="D26" s="113">
        <v>30</v>
      </c>
      <c r="E26" s="108">
        <v>7080322.5875550266</v>
      </c>
      <c r="F26" s="109">
        <v>6556407.134851438</v>
      </c>
      <c r="G26" s="109">
        <v>6323761.5456099929</v>
      </c>
      <c r="H26" s="109">
        <v>6396064.4558031298</v>
      </c>
      <c r="I26" s="109">
        <v>7412882.1459998051</v>
      </c>
      <c r="J26" s="109">
        <v>9101357.3020284977</v>
      </c>
      <c r="K26" s="109">
        <v>10026963.515991837</v>
      </c>
      <c r="L26" s="109">
        <v>6738786.3873623312</v>
      </c>
      <c r="M26" s="109">
        <v>7281961.2503033122</v>
      </c>
      <c r="N26" s="109">
        <v>7582819.5733471699</v>
      </c>
      <c r="O26" s="109">
        <v>7830167.5094613973</v>
      </c>
      <c r="P26" s="109">
        <v>7973088.4871602394</v>
      </c>
      <c r="Q26" s="109">
        <v>7893393.8958996134</v>
      </c>
      <c r="R26" s="109">
        <v>7719841.872203595</v>
      </c>
      <c r="S26" s="109">
        <v>7643375.4687490584</v>
      </c>
      <c r="T26" s="109">
        <v>7574726.2229955485</v>
      </c>
      <c r="U26" s="109">
        <v>7490886.9099447029</v>
      </c>
      <c r="V26" s="109">
        <v>6342489.0683137998</v>
      </c>
      <c r="W26" s="109">
        <v>7308370.3493138682</v>
      </c>
      <c r="X26" s="109">
        <v>7611134.7138404911</v>
      </c>
      <c r="Y26" s="109">
        <v>7187625.6998697948</v>
      </c>
      <c r="Z26" s="109">
        <v>6254567.3964738045</v>
      </c>
      <c r="AA26" s="109">
        <v>4974547.1710733408</v>
      </c>
      <c r="AB26" s="142">
        <v>3941522.6684917938</v>
      </c>
      <c r="AC26" s="152">
        <v>172247063.3326436</v>
      </c>
      <c r="AD26" s="152"/>
    </row>
    <row r="27" spans="1:33" ht="14" x14ac:dyDescent="0.25">
      <c r="A27" s="204">
        <v>46874</v>
      </c>
      <c r="B27" s="206">
        <v>119131339.3022975</v>
      </c>
      <c r="C27" s="94" t="s">
        <v>35</v>
      </c>
      <c r="D27" s="95">
        <v>21</v>
      </c>
      <c r="E27" s="148">
        <v>181853.28556930434</v>
      </c>
      <c r="F27" s="149">
        <v>165936.13994990836</v>
      </c>
      <c r="G27" s="149">
        <v>159542.11115310906</v>
      </c>
      <c r="H27" s="149">
        <v>164732.33764529432</v>
      </c>
      <c r="I27" s="149">
        <v>211982.3691422767</v>
      </c>
      <c r="J27" s="149">
        <v>296928.3967456902</v>
      </c>
      <c r="K27" s="149">
        <v>330469.05196436844</v>
      </c>
      <c r="L27" s="149">
        <v>119061.91614382078</v>
      </c>
      <c r="M27" s="149">
        <v>130712.93831310155</v>
      </c>
      <c r="N27" s="149">
        <v>135822.29170006499</v>
      </c>
      <c r="O27" s="149">
        <v>141906.13794288418</v>
      </c>
      <c r="P27" s="149">
        <v>146068.16699466767</v>
      </c>
      <c r="Q27" s="149">
        <v>143284.64713887891</v>
      </c>
      <c r="R27" s="149">
        <v>137838.74217320269</v>
      </c>
      <c r="S27" s="149">
        <v>140391.27521900678</v>
      </c>
      <c r="T27" s="149">
        <v>142234.45324312832</v>
      </c>
      <c r="U27" s="149">
        <v>141241.71670604541</v>
      </c>
      <c r="V27" s="149">
        <v>181992.76906225304</v>
      </c>
      <c r="W27" s="149">
        <v>208367.11670473759</v>
      </c>
      <c r="X27" s="149">
        <v>217349.01485197671</v>
      </c>
      <c r="Y27" s="149">
        <v>200531.07551860451</v>
      </c>
      <c r="Z27" s="149">
        <v>167335.41870844341</v>
      </c>
      <c r="AA27" s="149">
        <v>121774.43107416401</v>
      </c>
      <c r="AB27" s="150">
        <v>83955.215600217794</v>
      </c>
      <c r="AC27" s="151">
        <v>85497531.404568151</v>
      </c>
      <c r="AF27" s="1" t="s">
        <v>1</v>
      </c>
      <c r="AG27" s="1">
        <v>5</v>
      </c>
    </row>
    <row r="28" spans="1:33" ht="14" x14ac:dyDescent="0.25">
      <c r="A28" s="201"/>
      <c r="B28" s="199"/>
      <c r="C28" s="100" t="s">
        <v>36</v>
      </c>
      <c r="D28" s="101">
        <v>4</v>
      </c>
      <c r="E28" s="145">
        <v>197269.18742114512</v>
      </c>
      <c r="F28" s="146">
        <v>178251.9975829201</v>
      </c>
      <c r="G28" s="146">
        <v>169238.90329594893</v>
      </c>
      <c r="H28" s="146">
        <v>169174.04431844098</v>
      </c>
      <c r="I28" s="146">
        <v>188109.34186419591</v>
      </c>
      <c r="J28" s="146">
        <v>211542.03318862696</v>
      </c>
      <c r="K28" s="146">
        <v>265289.39744543028</v>
      </c>
      <c r="L28" s="146">
        <v>102152.21597456567</v>
      </c>
      <c r="M28" s="146">
        <v>121971.58139856113</v>
      </c>
      <c r="N28" s="146">
        <v>133078.57165900146</v>
      </c>
      <c r="O28" s="146">
        <v>140623.40012088767</v>
      </c>
      <c r="P28" s="146">
        <v>142839.1445456259</v>
      </c>
      <c r="Q28" s="146">
        <v>139289.51141799722</v>
      </c>
      <c r="R28" s="146">
        <v>129719.27389292412</v>
      </c>
      <c r="S28" s="146">
        <v>120633.81989450344</v>
      </c>
      <c r="T28" s="146">
        <v>116137.34318269348</v>
      </c>
      <c r="U28" s="146">
        <v>112924.45105884706</v>
      </c>
      <c r="V28" s="146">
        <v>152282.7146228163</v>
      </c>
      <c r="W28" s="146">
        <v>181777.19023887129</v>
      </c>
      <c r="X28" s="146">
        <v>190675.15582763118</v>
      </c>
      <c r="Y28" s="146">
        <v>179310.60009141098</v>
      </c>
      <c r="Z28" s="146">
        <v>155892.32000849035</v>
      </c>
      <c r="AA28" s="146">
        <v>121510.73271665956</v>
      </c>
      <c r="AB28" s="147">
        <v>89365.821747634589</v>
      </c>
      <c r="AC28" s="152">
        <v>14836235.014063317</v>
      </c>
      <c r="AF28" s="1" t="s">
        <v>3</v>
      </c>
      <c r="AG28" s="1">
        <v>5</v>
      </c>
    </row>
    <row r="29" spans="1:33" ht="14" x14ac:dyDescent="0.25">
      <c r="A29" s="201"/>
      <c r="B29" s="199"/>
      <c r="C29" s="106" t="s">
        <v>37</v>
      </c>
      <c r="D29" s="107">
        <v>6</v>
      </c>
      <c r="E29" s="174">
        <v>190297.85152140728</v>
      </c>
      <c r="F29" s="143">
        <v>170532.75281805836</v>
      </c>
      <c r="G29" s="143">
        <v>159713.70638535175</v>
      </c>
      <c r="H29" s="143">
        <v>155334.05429199548</v>
      </c>
      <c r="I29" s="143">
        <v>159029.90738936607</v>
      </c>
      <c r="J29" s="143">
        <v>159989.71763352831</v>
      </c>
      <c r="K29" s="143">
        <v>190048.65306057024</v>
      </c>
      <c r="L29" s="143">
        <v>61664.362946169429</v>
      </c>
      <c r="M29" s="143">
        <v>83277.292997705983</v>
      </c>
      <c r="N29" s="143">
        <v>99106.810808545837</v>
      </c>
      <c r="O29" s="143">
        <v>109050.89955590734</v>
      </c>
      <c r="P29" s="143">
        <v>113476.86733640752</v>
      </c>
      <c r="Q29" s="143">
        <v>113777.69363980093</v>
      </c>
      <c r="R29" s="143">
        <v>107888.51560194296</v>
      </c>
      <c r="S29" s="143">
        <v>99792.964213683314</v>
      </c>
      <c r="T29" s="143">
        <v>94980.380140032139</v>
      </c>
      <c r="U29" s="143">
        <v>93340.748045734144</v>
      </c>
      <c r="V29" s="143">
        <v>133643.96215298967</v>
      </c>
      <c r="W29" s="143">
        <v>167024.60677006276</v>
      </c>
      <c r="X29" s="143">
        <v>182300.71720683319</v>
      </c>
      <c r="Y29" s="143">
        <v>171148.84139827758</v>
      </c>
      <c r="Z29" s="143">
        <v>142221.45022819037</v>
      </c>
      <c r="AA29" s="143">
        <v>103525.10494174621</v>
      </c>
      <c r="AB29" s="144">
        <v>71760.952860033183</v>
      </c>
      <c r="AC29" s="153">
        <v>18797572.883666046</v>
      </c>
      <c r="AF29" s="1" t="s">
        <v>2</v>
      </c>
      <c r="AG29" s="1">
        <v>5</v>
      </c>
    </row>
    <row r="30" spans="1:33" ht="14.5" thickBot="1" x14ac:dyDescent="0.3">
      <c r="A30" s="202"/>
      <c r="B30" s="200"/>
      <c r="C30" s="112" t="s">
        <v>34</v>
      </c>
      <c r="D30" s="113">
        <v>31</v>
      </c>
      <c r="E30" s="108">
        <v>5749782.8557684151</v>
      </c>
      <c r="F30" s="109">
        <v>5220863.4461881062</v>
      </c>
      <c r="G30" s="109">
        <v>4985622.1857111966</v>
      </c>
      <c r="H30" s="109">
        <v>5068079.5935769174</v>
      </c>
      <c r="I30" s="109">
        <v>6158246.5637807911</v>
      </c>
      <c r="J30" s="109">
        <v>8041602.7702151714</v>
      </c>
      <c r="K30" s="109">
        <v>9141299.5993968807</v>
      </c>
      <c r="L30" s="109">
        <v>3278895.2805955159</v>
      </c>
      <c r="M30" s="109">
        <v>3732521.788155613</v>
      </c>
      <c r="N30" s="109">
        <v>3979223.2771886452</v>
      </c>
      <c r="O30" s="109">
        <v>4196827.8946195627</v>
      </c>
      <c r="P30" s="109">
        <v>4319649.2890889701</v>
      </c>
      <c r="Q30" s="109">
        <v>4248801.797427251</v>
      </c>
      <c r="R30" s="109">
        <v>4060821.7748206104</v>
      </c>
      <c r="S30" s="109">
        <v>4029509.8444592562</v>
      </c>
      <c r="T30" s="109">
        <v>4021355.1716766614</v>
      </c>
      <c r="U30" s="109">
        <v>3977818.3433367466</v>
      </c>
      <c r="V30" s="109">
        <v>5232842.7817165162</v>
      </c>
      <c r="W30" s="109">
        <v>6104965.8523753518</v>
      </c>
      <c r="X30" s="109">
        <v>6420834.2384430356</v>
      </c>
      <c r="Y30" s="109">
        <v>5955288.0346460044</v>
      </c>
      <c r="Z30" s="109">
        <v>4990941.7742804158</v>
      </c>
      <c r="AA30" s="109">
        <v>3664456.6130745597</v>
      </c>
      <c r="AB30" s="142">
        <v>2551088.5317553114</v>
      </c>
      <c r="AC30" s="152">
        <v>119131339.3022975</v>
      </c>
      <c r="AD30" s="152"/>
    </row>
    <row r="31" spans="1:33" ht="14" x14ac:dyDescent="0.25">
      <c r="A31" s="204">
        <v>46905</v>
      </c>
      <c r="B31" s="206">
        <v>101441999.90582283</v>
      </c>
      <c r="C31" s="94" t="s">
        <v>35</v>
      </c>
      <c r="D31" s="95">
        <v>20</v>
      </c>
      <c r="E31" s="148">
        <v>167877.30068110969</v>
      </c>
      <c r="F31" s="149">
        <v>150518.58598280529</v>
      </c>
      <c r="G31" s="149">
        <v>143308.77951365203</v>
      </c>
      <c r="H31" s="149">
        <v>148068.23582426281</v>
      </c>
      <c r="I31" s="149">
        <v>186615.82777702899</v>
      </c>
      <c r="J31" s="149">
        <v>250830.2917773067</v>
      </c>
      <c r="K31" s="149">
        <v>301505.28328828263</v>
      </c>
      <c r="L31" s="149">
        <v>99146.560795963524</v>
      </c>
      <c r="M31" s="149">
        <v>113113.01349614578</v>
      </c>
      <c r="N31" s="149">
        <v>119179.89468430034</v>
      </c>
      <c r="O31" s="149">
        <v>125811.59469310533</v>
      </c>
      <c r="P31" s="149">
        <v>131403.3421448872</v>
      </c>
      <c r="Q31" s="149">
        <v>129549.48575708122</v>
      </c>
      <c r="R31" s="149">
        <v>123841.5653728625</v>
      </c>
      <c r="S31" s="149">
        <v>124626.84888865521</v>
      </c>
      <c r="T31" s="149">
        <v>123834.80954351621</v>
      </c>
      <c r="U31" s="149">
        <v>120914.50580029999</v>
      </c>
      <c r="V31" s="149">
        <v>162257.61514391031</v>
      </c>
      <c r="W31" s="149">
        <v>186900.94407685346</v>
      </c>
      <c r="X31" s="149">
        <v>199240.59092866015</v>
      </c>
      <c r="Y31" s="149">
        <v>183235.455709954</v>
      </c>
      <c r="Z31" s="149">
        <v>151930.27016110573</v>
      </c>
      <c r="AA31" s="149">
        <v>107371.7898983843</v>
      </c>
      <c r="AB31" s="150">
        <v>69451.971779580257</v>
      </c>
      <c r="AC31" s="151">
        <v>72410691.274394274</v>
      </c>
      <c r="AF31" s="1" t="s">
        <v>1</v>
      </c>
      <c r="AG31" s="1">
        <v>6</v>
      </c>
    </row>
    <row r="32" spans="1:33" ht="14" x14ac:dyDescent="0.25">
      <c r="A32" s="201"/>
      <c r="B32" s="199"/>
      <c r="C32" s="100" t="s">
        <v>36</v>
      </c>
      <c r="D32" s="101">
        <v>4</v>
      </c>
      <c r="E32" s="145">
        <v>182060.20384721024</v>
      </c>
      <c r="F32" s="146">
        <v>162504.60640754437</v>
      </c>
      <c r="G32" s="146">
        <v>152472.09453207644</v>
      </c>
      <c r="H32" s="146">
        <v>152777.9566078576</v>
      </c>
      <c r="I32" s="146">
        <v>171230.37256259067</v>
      </c>
      <c r="J32" s="146">
        <v>192928.67549296634</v>
      </c>
      <c r="K32" s="146">
        <v>244012.2007987258</v>
      </c>
      <c r="L32" s="146">
        <v>80079.94395953053</v>
      </c>
      <c r="M32" s="146">
        <v>100682.40168710174</v>
      </c>
      <c r="N32" s="146">
        <v>112097.54555497773</v>
      </c>
      <c r="O32" s="146">
        <v>119542.37418927351</v>
      </c>
      <c r="P32" s="146">
        <v>122910.82006709912</v>
      </c>
      <c r="Q32" s="146">
        <v>119550.49105529422</v>
      </c>
      <c r="R32" s="146">
        <v>109638.02343383472</v>
      </c>
      <c r="S32" s="146">
        <v>99676.268780074897</v>
      </c>
      <c r="T32" s="146">
        <v>94640.756970748116</v>
      </c>
      <c r="U32" s="146">
        <v>91769.810657892434</v>
      </c>
      <c r="V32" s="146">
        <v>134389.49172278077</v>
      </c>
      <c r="W32" s="146">
        <v>160416.44415107268</v>
      </c>
      <c r="X32" s="146">
        <v>172939.83049689091</v>
      </c>
      <c r="Y32" s="146">
        <v>161196.77439100499</v>
      </c>
      <c r="Z32" s="146">
        <v>136155.58754280722</v>
      </c>
      <c r="AA32" s="146">
        <v>103451.3838091675</v>
      </c>
      <c r="AB32" s="147">
        <v>72472.609175282138</v>
      </c>
      <c r="AC32" s="152">
        <v>12998386.671575218</v>
      </c>
      <c r="AF32" s="1" t="s">
        <v>3</v>
      </c>
      <c r="AG32" s="1">
        <v>6</v>
      </c>
    </row>
    <row r="33" spans="1:33" ht="14" x14ac:dyDescent="0.25">
      <c r="A33" s="201"/>
      <c r="B33" s="199"/>
      <c r="C33" s="106" t="s">
        <v>37</v>
      </c>
      <c r="D33" s="107">
        <v>6</v>
      </c>
      <c r="E33" s="174">
        <v>173599.98163348154</v>
      </c>
      <c r="F33" s="143">
        <v>153276.58710679025</v>
      </c>
      <c r="G33" s="143">
        <v>142917.51441576707</v>
      </c>
      <c r="H33" s="143">
        <v>138246.10245895435</v>
      </c>
      <c r="I33" s="143">
        <v>142845.65580739468</v>
      </c>
      <c r="J33" s="143">
        <v>143634.60840168048</v>
      </c>
      <c r="K33" s="143">
        <v>171455.62767619707</v>
      </c>
      <c r="L33" s="143">
        <v>38889.943700833006</v>
      </c>
      <c r="M33" s="143">
        <v>58980.579328505934</v>
      </c>
      <c r="N33" s="143">
        <v>74809.796649826138</v>
      </c>
      <c r="O33" s="143">
        <v>85119.100257389189</v>
      </c>
      <c r="P33" s="143">
        <v>91075.115477035637</v>
      </c>
      <c r="Q33" s="143">
        <v>92460.009603376369</v>
      </c>
      <c r="R33" s="143">
        <v>87455.652849507751</v>
      </c>
      <c r="S33" s="143">
        <v>79209.77430593301</v>
      </c>
      <c r="T33" s="143">
        <v>74105.946424430178</v>
      </c>
      <c r="U33" s="143">
        <v>74662.6385923997</v>
      </c>
      <c r="V33" s="143">
        <v>116168.85433046559</v>
      </c>
      <c r="W33" s="143">
        <v>146306.85033178004</v>
      </c>
      <c r="X33" s="143">
        <v>162983.83224619291</v>
      </c>
      <c r="Y33" s="143">
        <v>152423.29608524599</v>
      </c>
      <c r="Z33" s="143">
        <v>125627.87402170443</v>
      </c>
      <c r="AA33" s="143">
        <v>88519.992624784529</v>
      </c>
      <c r="AB33" s="144">
        <v>57378.32564588097</v>
      </c>
      <c r="AC33" s="153">
        <v>16032921.959853336</v>
      </c>
      <c r="AF33" s="1" t="s">
        <v>2</v>
      </c>
      <c r="AG33" s="1">
        <v>6</v>
      </c>
    </row>
    <row r="34" spans="1:33" ht="14.5" thickBot="1" x14ac:dyDescent="0.3">
      <c r="A34" s="202"/>
      <c r="B34" s="200"/>
      <c r="C34" s="112" t="s">
        <v>34</v>
      </c>
      <c r="D34" s="113">
        <v>30</v>
      </c>
      <c r="E34" s="108">
        <v>5127386.7188119236</v>
      </c>
      <c r="F34" s="109">
        <v>4580049.6679270249</v>
      </c>
      <c r="G34" s="109">
        <v>4333569.0548959486</v>
      </c>
      <c r="H34" s="109">
        <v>4401953.1576704131</v>
      </c>
      <c r="I34" s="109">
        <v>5274311.9806353105</v>
      </c>
      <c r="J34" s="109">
        <v>6650128.1879280824</v>
      </c>
      <c r="K34" s="109">
        <v>8034888.2350177374</v>
      </c>
      <c r="L34" s="109">
        <v>2536590.6539623905</v>
      </c>
      <c r="M34" s="109">
        <v>3018873.3526423583</v>
      </c>
      <c r="N34" s="109">
        <v>3280846.8558048746</v>
      </c>
      <c r="O34" s="109">
        <v>3505115.9921635357</v>
      </c>
      <c r="P34" s="109">
        <v>3666160.8160283538</v>
      </c>
      <c r="Q34" s="109">
        <v>3623951.736983059</v>
      </c>
      <c r="R34" s="109">
        <v>3440117.3182896352</v>
      </c>
      <c r="S34" s="109">
        <v>3366500.6987290019</v>
      </c>
      <c r="T34" s="109">
        <v>3299894.8972998974</v>
      </c>
      <c r="U34" s="109">
        <v>3233345.1901919674</v>
      </c>
      <c r="V34" s="109">
        <v>4479723.3957521226</v>
      </c>
      <c r="W34" s="109">
        <v>5257525.7601320399</v>
      </c>
      <c r="X34" s="109">
        <v>5654474.134037924</v>
      </c>
      <c r="Y34" s="109">
        <v>5224035.9882745761</v>
      </c>
      <c r="Z34" s="109">
        <v>4336994.9975235704</v>
      </c>
      <c r="AA34" s="109">
        <v>3092361.2889530635</v>
      </c>
      <c r="AB34" s="142">
        <v>2023199.8261680193</v>
      </c>
      <c r="AC34" s="152">
        <v>101441999.90582283</v>
      </c>
      <c r="AD34" s="152"/>
    </row>
    <row r="35" spans="1:33" ht="14" x14ac:dyDescent="0.25">
      <c r="A35" s="204">
        <v>46935</v>
      </c>
      <c r="B35" s="206">
        <v>103349751.17203823</v>
      </c>
      <c r="C35" s="94" t="s">
        <v>35</v>
      </c>
      <c r="D35" s="95">
        <v>19</v>
      </c>
      <c r="E35" s="148">
        <v>163723.56688202862</v>
      </c>
      <c r="F35" s="149">
        <v>148818.4510822903</v>
      </c>
      <c r="G35" s="149">
        <v>142592.07357493354</v>
      </c>
      <c r="H35" s="149">
        <v>147957.22335628315</v>
      </c>
      <c r="I35" s="149">
        <v>194602.50946950878</v>
      </c>
      <c r="J35" s="149">
        <v>281028.07674345118</v>
      </c>
      <c r="K35" s="149">
        <v>311519.05610639381</v>
      </c>
      <c r="L35" s="149">
        <v>99325.190119108825</v>
      </c>
      <c r="M35" s="149">
        <v>111753.02099711532</v>
      </c>
      <c r="N35" s="149">
        <v>117299.11357259296</v>
      </c>
      <c r="O35" s="149">
        <v>124024.68353380718</v>
      </c>
      <c r="P35" s="149">
        <v>127055.37463976249</v>
      </c>
      <c r="Q35" s="149">
        <v>121229.33565508942</v>
      </c>
      <c r="R35" s="149">
        <v>116728.5559968325</v>
      </c>
      <c r="S35" s="149">
        <v>119265.96707155167</v>
      </c>
      <c r="T35" s="149">
        <v>119248.13214733935</v>
      </c>
      <c r="U35" s="149">
        <v>116895.66840902434</v>
      </c>
      <c r="V35" s="149">
        <v>158047.21553808462</v>
      </c>
      <c r="W35" s="149">
        <v>182423.70977447921</v>
      </c>
      <c r="X35" s="149">
        <v>199015.0677677808</v>
      </c>
      <c r="Y35" s="149">
        <v>183072.92058126241</v>
      </c>
      <c r="Z35" s="149">
        <v>149207.49730860579</v>
      </c>
      <c r="AA35" s="149">
        <v>103752.20699538068</v>
      </c>
      <c r="AB35" s="150">
        <v>66988.322188758582</v>
      </c>
      <c r="AC35" s="151">
        <v>68505885.850717857</v>
      </c>
      <c r="AF35" s="1" t="s">
        <v>1</v>
      </c>
      <c r="AG35" s="1">
        <v>7</v>
      </c>
    </row>
    <row r="36" spans="1:33" ht="14" x14ac:dyDescent="0.25">
      <c r="A36" s="201"/>
      <c r="B36" s="199"/>
      <c r="C36" s="100" t="s">
        <v>36</v>
      </c>
      <c r="D36" s="101">
        <v>5</v>
      </c>
      <c r="E36" s="145">
        <v>179740.2733183543</v>
      </c>
      <c r="F36" s="146">
        <v>160152.92105968363</v>
      </c>
      <c r="G36" s="146">
        <v>151861.93956225138</v>
      </c>
      <c r="H36" s="146">
        <v>152057.34072323592</v>
      </c>
      <c r="I36" s="146">
        <v>169632.93307434459</v>
      </c>
      <c r="J36" s="146">
        <v>190032.62406387142</v>
      </c>
      <c r="K36" s="146">
        <v>240168.99452734221</v>
      </c>
      <c r="L36" s="146">
        <v>78676.215268739135</v>
      </c>
      <c r="M36" s="146">
        <v>99325.597718299046</v>
      </c>
      <c r="N36" s="146">
        <v>111200.17637282964</v>
      </c>
      <c r="O36" s="146">
        <v>119280.26596339447</v>
      </c>
      <c r="P36" s="146">
        <v>122055.94526851583</v>
      </c>
      <c r="Q36" s="146">
        <v>118769.68321419209</v>
      </c>
      <c r="R36" s="146">
        <v>108643.32858318958</v>
      </c>
      <c r="S36" s="146">
        <v>98765.375861228415</v>
      </c>
      <c r="T36" s="146">
        <v>93983.337135718888</v>
      </c>
      <c r="U36" s="146">
        <v>90433.844789121111</v>
      </c>
      <c r="V36" s="146">
        <v>130536.02010626902</v>
      </c>
      <c r="W36" s="146">
        <v>155979.40108606283</v>
      </c>
      <c r="X36" s="146">
        <v>171098.73770126473</v>
      </c>
      <c r="Y36" s="146">
        <v>158458.06646238916</v>
      </c>
      <c r="Z36" s="146">
        <v>134083.58928316255</v>
      </c>
      <c r="AA36" s="146">
        <v>101398.97199091043</v>
      </c>
      <c r="AB36" s="147">
        <v>70652.193776156593</v>
      </c>
      <c r="AC36" s="152">
        <v>16034938.884552633</v>
      </c>
      <c r="AF36" s="1" t="s">
        <v>3</v>
      </c>
      <c r="AG36" s="1">
        <v>7</v>
      </c>
    </row>
    <row r="37" spans="1:33" ht="14" x14ac:dyDescent="0.25">
      <c r="A37" s="201"/>
      <c r="B37" s="199"/>
      <c r="C37" s="106" t="s">
        <v>37</v>
      </c>
      <c r="D37" s="107">
        <v>7</v>
      </c>
      <c r="E37" s="174">
        <v>175503.97600615936</v>
      </c>
      <c r="F37" s="143">
        <v>155145.28746514209</v>
      </c>
      <c r="G37" s="143">
        <v>145272.83554919748</v>
      </c>
      <c r="H37" s="143">
        <v>140224.36508815773</v>
      </c>
      <c r="I37" s="143">
        <v>144715.47148567042</v>
      </c>
      <c r="J37" s="143">
        <v>148018.1411979284</v>
      </c>
      <c r="K37" s="143">
        <v>175288.83687535633</v>
      </c>
      <c r="L37" s="143">
        <v>44652.143268072585</v>
      </c>
      <c r="M37" s="143">
        <v>62774.253736768085</v>
      </c>
      <c r="N37" s="143">
        <v>77251.083991995169</v>
      </c>
      <c r="O37" s="143">
        <v>86209.498353395509</v>
      </c>
      <c r="P37" s="143">
        <v>91139.494036837947</v>
      </c>
      <c r="Q37" s="143">
        <v>90836.218318639745</v>
      </c>
      <c r="R37" s="143">
        <v>86501.22439613739</v>
      </c>
      <c r="S37" s="143">
        <v>78720.360762314682</v>
      </c>
      <c r="T37" s="143">
        <v>73233.780306193818</v>
      </c>
      <c r="U37" s="143">
        <v>71141.397493828918</v>
      </c>
      <c r="V37" s="143">
        <v>111236.31897898341</v>
      </c>
      <c r="W37" s="143">
        <v>141801.39303486384</v>
      </c>
      <c r="X37" s="143">
        <v>164178.37163803203</v>
      </c>
      <c r="Y37" s="143">
        <v>154320.67560308051</v>
      </c>
      <c r="Z37" s="143">
        <v>125985.60847825326</v>
      </c>
      <c r="AA37" s="143">
        <v>87027.188851463245</v>
      </c>
      <c r="AB37" s="144">
        <v>55811.56605034996</v>
      </c>
      <c r="AC37" s="153">
        <v>18808926.436767749</v>
      </c>
      <c r="AF37" s="1" t="s">
        <v>2</v>
      </c>
      <c r="AG37" s="1">
        <v>7</v>
      </c>
    </row>
    <row r="38" spans="1:33" ht="14.5" thickBot="1" x14ac:dyDescent="0.3">
      <c r="A38" s="202"/>
      <c r="B38" s="200"/>
      <c r="C38" s="112" t="s">
        <v>34</v>
      </c>
      <c r="D38" s="113">
        <v>31</v>
      </c>
      <c r="E38" s="108">
        <v>5237976.9693934303</v>
      </c>
      <c r="F38" s="109">
        <v>4714332.1881179288</v>
      </c>
      <c r="G38" s="109">
        <v>4485468.9445793759</v>
      </c>
      <c r="H38" s="109">
        <v>4553044.5030026631</v>
      </c>
      <c r="I38" s="109">
        <v>5558620.6456920821</v>
      </c>
      <c r="J38" s="109">
        <v>7325823.5668304283</v>
      </c>
      <c r="K38" s="109">
        <v>8346728.8967856877</v>
      </c>
      <c r="L38" s="109">
        <v>2593124.6914832713</v>
      </c>
      <c r="M38" s="109">
        <v>3059355.1636940623</v>
      </c>
      <c r="N38" s="109">
        <v>3325441.6276873806</v>
      </c>
      <c r="O38" s="109">
        <v>3556336.8054330777</v>
      </c>
      <c r="P38" s="109">
        <v>3662308.3027559319</v>
      </c>
      <c r="Q38" s="109">
        <v>3533059.3217481375</v>
      </c>
      <c r="R38" s="109">
        <v>3366567.7776287268</v>
      </c>
      <c r="S38" s="109">
        <v>3310922.7790018264</v>
      </c>
      <c r="T38" s="109">
        <v>3248267.6586213987</v>
      </c>
      <c r="U38" s="109">
        <v>3171176.7061738707</v>
      </c>
      <c r="V38" s="109">
        <v>4434231.4286078373</v>
      </c>
      <c r="W38" s="109">
        <v>5238557.2423894657</v>
      </c>
      <c r="X38" s="109">
        <v>5786028.577560382</v>
      </c>
      <c r="Y38" s="109">
        <v>5350920.5525774956</v>
      </c>
      <c r="Z38" s="109">
        <v>4387259.6546270959</v>
      </c>
      <c r="AA38" s="109">
        <v>3087477.1148270275</v>
      </c>
      <c r="AB38" s="142">
        <v>2016720.0528196457</v>
      </c>
      <c r="AC38" s="152">
        <v>103349751.17203823</v>
      </c>
      <c r="AD38" s="152"/>
    </row>
    <row r="39" spans="1:33" ht="14" x14ac:dyDescent="0.25">
      <c r="A39" s="204">
        <v>46966</v>
      </c>
      <c r="B39" s="206">
        <v>103099592.00811072</v>
      </c>
      <c r="C39" s="94" t="s">
        <v>35</v>
      </c>
      <c r="D39" s="95">
        <v>21</v>
      </c>
      <c r="E39" s="148">
        <v>161748.34340136399</v>
      </c>
      <c r="F39" s="149">
        <v>146713.02091764568</v>
      </c>
      <c r="G39" s="149">
        <v>140744.20579495488</v>
      </c>
      <c r="H39" s="149">
        <v>146739.54652536998</v>
      </c>
      <c r="I39" s="149">
        <v>197828.57681258011</v>
      </c>
      <c r="J39" s="149">
        <v>291286.21410542255</v>
      </c>
      <c r="K39" s="149">
        <v>315241.99887138075</v>
      </c>
      <c r="L39" s="149">
        <v>99044.54838703631</v>
      </c>
      <c r="M39" s="149">
        <v>109215.56682057353</v>
      </c>
      <c r="N39" s="149">
        <v>113700.15720993707</v>
      </c>
      <c r="O39" s="149">
        <v>119992.50402037427</v>
      </c>
      <c r="P39" s="149">
        <v>123511.57943841419</v>
      </c>
      <c r="Q39" s="149">
        <v>118472.56086024349</v>
      </c>
      <c r="R39" s="149">
        <v>114365.13583015349</v>
      </c>
      <c r="S39" s="149">
        <v>117282.15590602494</v>
      </c>
      <c r="T39" s="149">
        <v>118050.78996926035</v>
      </c>
      <c r="U39" s="149">
        <v>115859.62703936062</v>
      </c>
      <c r="V39" s="149">
        <v>153007.01179516083</v>
      </c>
      <c r="W39" s="149">
        <v>179460.29927192532</v>
      </c>
      <c r="X39" s="149">
        <v>194909.41550285136</v>
      </c>
      <c r="Y39" s="149">
        <v>179151.87411161303</v>
      </c>
      <c r="Z39" s="149">
        <v>145794.97820439003</v>
      </c>
      <c r="AA39" s="149">
        <v>100010.75940954703</v>
      </c>
      <c r="AB39" s="150">
        <v>63634.53548508387</v>
      </c>
      <c r="AC39" s="151">
        <v>74881073.519504026</v>
      </c>
      <c r="AF39" s="1" t="s">
        <v>1</v>
      </c>
      <c r="AG39" s="1">
        <v>8</v>
      </c>
    </row>
    <row r="40" spans="1:33" ht="14" x14ac:dyDescent="0.25">
      <c r="A40" s="201"/>
      <c r="B40" s="199"/>
      <c r="C40" s="100" t="s">
        <v>36</v>
      </c>
      <c r="D40" s="101">
        <v>4</v>
      </c>
      <c r="E40" s="145">
        <v>175120.45433246472</v>
      </c>
      <c r="F40" s="146">
        <v>155699.54383080956</v>
      </c>
      <c r="G40" s="146">
        <v>147253.42208197195</v>
      </c>
      <c r="H40" s="146">
        <v>147930.63253165837</v>
      </c>
      <c r="I40" s="146">
        <v>166670.08879490697</v>
      </c>
      <c r="J40" s="146">
        <v>191492.83883389601</v>
      </c>
      <c r="K40" s="146">
        <v>239807.21245285205</v>
      </c>
      <c r="L40" s="146">
        <v>78354.098559783801</v>
      </c>
      <c r="M40" s="146">
        <v>97640.132539082682</v>
      </c>
      <c r="N40" s="146">
        <v>108526.92276030837</v>
      </c>
      <c r="O40" s="146">
        <v>116572.57140676137</v>
      </c>
      <c r="P40" s="146">
        <v>120025.18813013274</v>
      </c>
      <c r="Q40" s="146">
        <v>117301.25179188582</v>
      </c>
      <c r="R40" s="146">
        <v>107872.12491087367</v>
      </c>
      <c r="S40" s="146">
        <v>99189.41574600905</v>
      </c>
      <c r="T40" s="146">
        <v>94009.944196120268</v>
      </c>
      <c r="U40" s="146">
        <v>90460.570581336637</v>
      </c>
      <c r="V40" s="146">
        <v>128569.47638360685</v>
      </c>
      <c r="W40" s="146">
        <v>155134.45275583593</v>
      </c>
      <c r="X40" s="146">
        <v>166663.4004922903</v>
      </c>
      <c r="Y40" s="146">
        <v>154632.03023210331</v>
      </c>
      <c r="Z40" s="146">
        <v>129230.13286901716</v>
      </c>
      <c r="AA40" s="146">
        <v>96548.319048939928</v>
      </c>
      <c r="AB40" s="147">
        <v>66678.386604429848</v>
      </c>
      <c r="AC40" s="152">
        <v>12605530.447468307</v>
      </c>
      <c r="AF40" s="1" t="s">
        <v>3</v>
      </c>
      <c r="AG40" s="1">
        <v>8</v>
      </c>
    </row>
    <row r="41" spans="1:33" ht="14" x14ac:dyDescent="0.25">
      <c r="A41" s="201"/>
      <c r="B41" s="199"/>
      <c r="C41" s="106" t="s">
        <v>37</v>
      </c>
      <c r="D41" s="107">
        <v>6</v>
      </c>
      <c r="E41" s="174">
        <v>169825.54976352636</v>
      </c>
      <c r="F41" s="143">
        <v>149854.72764457267</v>
      </c>
      <c r="G41" s="143">
        <v>140183.66330769562</v>
      </c>
      <c r="H41" s="143">
        <v>135995.73455841743</v>
      </c>
      <c r="I41" s="143">
        <v>141558.00087022645</v>
      </c>
      <c r="J41" s="143">
        <v>148081.45919265613</v>
      </c>
      <c r="K41" s="143">
        <v>168810.0846801528</v>
      </c>
      <c r="L41" s="143">
        <v>39206.602449279351</v>
      </c>
      <c r="M41" s="143">
        <v>59494.63069427741</v>
      </c>
      <c r="N41" s="143">
        <v>75159.26630366614</v>
      </c>
      <c r="O41" s="143">
        <v>85234.249190884148</v>
      </c>
      <c r="P41" s="143">
        <v>89519.902042058355</v>
      </c>
      <c r="Q41" s="143">
        <v>89527.509753041071</v>
      </c>
      <c r="R41" s="143">
        <v>84663.656064109091</v>
      </c>
      <c r="S41" s="143">
        <v>76570.847404040716</v>
      </c>
      <c r="T41" s="143">
        <v>71402.2619683878</v>
      </c>
      <c r="U41" s="143">
        <v>69121.43534105744</v>
      </c>
      <c r="V41" s="143">
        <v>106769.71396123855</v>
      </c>
      <c r="W41" s="143">
        <v>139635.48513282847</v>
      </c>
      <c r="X41" s="143">
        <v>158930.41232613468</v>
      </c>
      <c r="Y41" s="143">
        <v>148494.9039225188</v>
      </c>
      <c r="Z41" s="143">
        <v>120407.06728344689</v>
      </c>
      <c r="AA41" s="143">
        <v>82225.165372247444</v>
      </c>
      <c r="AB41" s="144">
        <v>51492.344296597403</v>
      </c>
      <c r="AC41" s="153">
        <v>15612988.041138362</v>
      </c>
      <c r="AF41" s="1" t="s">
        <v>2</v>
      </c>
      <c r="AG41" s="1">
        <v>8</v>
      </c>
    </row>
    <row r="42" spans="1:33" ht="14.5" thickBot="1" x14ac:dyDescent="0.3">
      <c r="A42" s="202"/>
      <c r="B42" s="200"/>
      <c r="C42" s="112" t="s">
        <v>34</v>
      </c>
      <c r="D42" s="113">
        <v>31</v>
      </c>
      <c r="E42" s="108">
        <v>5116150.3273396604</v>
      </c>
      <c r="F42" s="109">
        <v>4602899.9804612333</v>
      </c>
      <c r="G42" s="109">
        <v>4385743.9898681138</v>
      </c>
      <c r="H42" s="109">
        <v>4489227.4145099074</v>
      </c>
      <c r="I42" s="109">
        <v>5670428.4734651688</v>
      </c>
      <c r="J42" s="109">
        <v>7771470.6067053946</v>
      </c>
      <c r="K42" s="109">
        <v>8592171.3341913205</v>
      </c>
      <c r="L42" s="109">
        <v>2628591.5250625736</v>
      </c>
      <c r="M42" s="109">
        <v>3041055.2175540393</v>
      </c>
      <c r="N42" s="109">
        <v>3272766.5902719088</v>
      </c>
      <c r="O42" s="109">
        <v>3497538.3652002104</v>
      </c>
      <c r="P42" s="109">
        <v>3610963.3329795795</v>
      </c>
      <c r="Q42" s="109">
        <v>3494293.8437509029</v>
      </c>
      <c r="R42" s="109">
        <v>3341138.2884613727</v>
      </c>
      <c r="S42" s="109">
        <v>3319108.0214348044</v>
      </c>
      <c r="T42" s="109">
        <v>3283519.9379492756</v>
      </c>
      <c r="U42" s="109">
        <v>3209623.0621982641</v>
      </c>
      <c r="V42" s="109">
        <v>4368043.4370002355</v>
      </c>
      <c r="W42" s="109">
        <v>5227017.0065307468</v>
      </c>
      <c r="X42" s="109">
        <v>5713333.8014858486</v>
      </c>
      <c r="Y42" s="109">
        <v>5271686.9008073993</v>
      </c>
      <c r="Z42" s="109">
        <v>4301057.4774689404</v>
      </c>
      <c r="AA42" s="109">
        <v>2979770.216029732</v>
      </c>
      <c r="AB42" s="142">
        <v>1911992.8573840652</v>
      </c>
      <c r="AC42" s="152">
        <v>103099592.0081107</v>
      </c>
      <c r="AD42" s="152"/>
    </row>
    <row r="43" spans="1:33" ht="14" x14ac:dyDescent="0.25">
      <c r="A43" s="204">
        <v>46997</v>
      </c>
      <c r="B43" s="206">
        <v>104711872.02128464</v>
      </c>
      <c r="C43" s="94" t="s">
        <v>35</v>
      </c>
      <c r="D43" s="95">
        <v>21</v>
      </c>
      <c r="E43" s="148">
        <v>169080.618023294</v>
      </c>
      <c r="F43" s="149">
        <v>153447.01402718393</v>
      </c>
      <c r="G43" s="149">
        <v>147019.29487289384</v>
      </c>
      <c r="H43" s="149">
        <v>153536.86152346959</v>
      </c>
      <c r="I43" s="149">
        <v>203557.6770864987</v>
      </c>
      <c r="J43" s="149">
        <v>294279.66226850322</v>
      </c>
      <c r="K43" s="149">
        <v>320860.28463230882</v>
      </c>
      <c r="L43" s="149">
        <v>97441.674966940976</v>
      </c>
      <c r="M43" s="149">
        <v>108387.80434237598</v>
      </c>
      <c r="N43" s="149">
        <v>113109.39557493568</v>
      </c>
      <c r="O43" s="149">
        <v>119936.85846210469</v>
      </c>
      <c r="P43" s="149">
        <v>123565.77358864661</v>
      </c>
      <c r="Q43" s="149">
        <v>119044.53076926847</v>
      </c>
      <c r="R43" s="149">
        <v>114889.25376301866</v>
      </c>
      <c r="S43" s="149">
        <v>117711.02814450487</v>
      </c>
      <c r="T43" s="149">
        <v>118097.46791539104</v>
      </c>
      <c r="U43" s="149">
        <v>116118.80537346496</v>
      </c>
      <c r="V43" s="149">
        <v>169976.50542100897</v>
      </c>
      <c r="W43" s="149">
        <v>200664.61903016351</v>
      </c>
      <c r="X43" s="149">
        <v>204975.97300728597</v>
      </c>
      <c r="Y43" s="149">
        <v>187551.07733030626</v>
      </c>
      <c r="Z43" s="149">
        <v>153115.81617560194</v>
      </c>
      <c r="AA43" s="149">
        <v>107897.0324527984</v>
      </c>
      <c r="AB43" s="150">
        <v>70183.753443202993</v>
      </c>
      <c r="AC43" s="151">
        <v>77373424.426098615</v>
      </c>
      <c r="AF43" s="1" t="s">
        <v>1</v>
      </c>
      <c r="AG43" s="1">
        <v>9</v>
      </c>
    </row>
    <row r="44" spans="1:33" ht="14" x14ac:dyDescent="0.25">
      <c r="A44" s="201"/>
      <c r="B44" s="199"/>
      <c r="C44" s="100" t="s">
        <v>36</v>
      </c>
      <c r="D44" s="101">
        <v>5</v>
      </c>
      <c r="E44" s="145">
        <v>182289.32345623596</v>
      </c>
      <c r="F44" s="146">
        <v>164107.27432762799</v>
      </c>
      <c r="G44" s="146">
        <v>154548.77567375384</v>
      </c>
      <c r="H44" s="146">
        <v>154834.83309507134</v>
      </c>
      <c r="I44" s="146">
        <v>174536.96249350253</v>
      </c>
      <c r="J44" s="146">
        <v>199957.31584226916</v>
      </c>
      <c r="K44" s="146">
        <v>251486.27674732907</v>
      </c>
      <c r="L44" s="146">
        <v>80650.584223560858</v>
      </c>
      <c r="M44" s="146">
        <v>100262.27398533662</v>
      </c>
      <c r="N44" s="146">
        <v>110676.52125433648</v>
      </c>
      <c r="O44" s="146">
        <v>117903.63791927155</v>
      </c>
      <c r="P44" s="146">
        <v>120269.14639119784</v>
      </c>
      <c r="Q44" s="146">
        <v>116273.37859361607</v>
      </c>
      <c r="R44" s="146">
        <v>106890.63590367709</v>
      </c>
      <c r="S44" s="146">
        <v>97930.335733476546</v>
      </c>
      <c r="T44" s="146">
        <v>92811.465017642302</v>
      </c>
      <c r="U44" s="146">
        <v>90639.343578402331</v>
      </c>
      <c r="V44" s="146">
        <v>141634.07231466367</v>
      </c>
      <c r="W44" s="146">
        <v>172629.28892396193</v>
      </c>
      <c r="X44" s="146">
        <v>175359.39221573703</v>
      </c>
      <c r="Y44" s="146">
        <v>162267.00665085722</v>
      </c>
      <c r="Z44" s="146">
        <v>135653.07179965966</v>
      </c>
      <c r="AA44" s="146">
        <v>103079.880534753</v>
      </c>
      <c r="AB44" s="147">
        <v>71907.944246111394</v>
      </c>
      <c r="AC44" s="152">
        <v>16392993.70461026</v>
      </c>
      <c r="AF44" s="1" t="s">
        <v>3</v>
      </c>
      <c r="AG44" s="1">
        <v>9</v>
      </c>
    </row>
    <row r="45" spans="1:33" ht="14" x14ac:dyDescent="0.25">
      <c r="A45" s="201"/>
      <c r="B45" s="199"/>
      <c r="C45" s="106" t="s">
        <v>37</v>
      </c>
      <c r="D45" s="107">
        <v>4</v>
      </c>
      <c r="E45" s="174">
        <v>180114.66872261398</v>
      </c>
      <c r="F45" s="143">
        <v>159164.02228959039</v>
      </c>
      <c r="G45" s="143">
        <v>149177.87892684454</v>
      </c>
      <c r="H45" s="143">
        <v>144465.90849450929</v>
      </c>
      <c r="I45" s="143">
        <v>148088.26398481903</v>
      </c>
      <c r="J45" s="143">
        <v>151390.74744221129</v>
      </c>
      <c r="K45" s="143">
        <v>180213.5118725716</v>
      </c>
      <c r="L45" s="143">
        <v>42234.17381601462</v>
      </c>
      <c r="M45" s="143">
        <v>62322.984479515981</v>
      </c>
      <c r="N45" s="143">
        <v>76684.500090154907</v>
      </c>
      <c r="O45" s="143">
        <v>84087.083329816203</v>
      </c>
      <c r="P45" s="143">
        <v>88562.328097036952</v>
      </c>
      <c r="Q45" s="143">
        <v>88127.798253920671</v>
      </c>
      <c r="R45" s="143">
        <v>83353.062870886613</v>
      </c>
      <c r="S45" s="143">
        <v>76074.913454567111</v>
      </c>
      <c r="T45" s="143">
        <v>71201.622618741225</v>
      </c>
      <c r="U45" s="143">
        <v>69203.982502354862</v>
      </c>
      <c r="V45" s="143">
        <v>118558.21374050909</v>
      </c>
      <c r="W45" s="143">
        <v>158704.78408102287</v>
      </c>
      <c r="X45" s="143">
        <v>171912.4051882682</v>
      </c>
      <c r="Y45" s="143">
        <v>160593.37965723057</v>
      </c>
      <c r="Z45" s="143">
        <v>130194.59528004393</v>
      </c>
      <c r="AA45" s="143">
        <v>87653.621035310935</v>
      </c>
      <c r="AB45" s="144">
        <v>54279.022415394087</v>
      </c>
      <c r="AC45" s="153">
        <v>10945453.890575791</v>
      </c>
      <c r="AF45" s="1" t="s">
        <v>2</v>
      </c>
      <c r="AG45" s="1">
        <v>9</v>
      </c>
    </row>
    <row r="46" spans="1:33" ht="14.5" thickBot="1" x14ac:dyDescent="0.3">
      <c r="A46" s="202"/>
      <c r="B46" s="200"/>
      <c r="C46" s="112" t="s">
        <v>34</v>
      </c>
      <c r="D46" s="113">
        <v>30</v>
      </c>
      <c r="E46" s="108">
        <v>5182598.2706608092</v>
      </c>
      <c r="F46" s="109">
        <v>4679579.7553673647</v>
      </c>
      <c r="G46" s="109">
        <v>4456860.5864069182</v>
      </c>
      <c r="H46" s="109">
        <v>4576311.8914462551</v>
      </c>
      <c r="I46" s="109">
        <v>5739749.0872232616</v>
      </c>
      <c r="J46" s="109">
        <v>7785222.4766187584</v>
      </c>
      <c r="K46" s="109">
        <v>8716351.4085054155</v>
      </c>
      <c r="L46" s="109">
        <v>2618464.7906876234</v>
      </c>
      <c r="M46" s="109">
        <v>3026747.1990346424</v>
      </c>
      <c r="N46" s="109">
        <v>3235417.9137059515</v>
      </c>
      <c r="O46" s="109">
        <v>3444540.5506198211</v>
      </c>
      <c r="P46" s="109">
        <v>3550476.2897057156</v>
      </c>
      <c r="Q46" s="109">
        <v>3433813.2321384009</v>
      </c>
      <c r="R46" s="109">
        <v>3280539.7600253238</v>
      </c>
      <c r="S46" s="109">
        <v>3265882.9235202535</v>
      </c>
      <c r="T46" s="109">
        <v>3228910.6417863881</v>
      </c>
      <c r="U46" s="109">
        <v>3168507.5607441952</v>
      </c>
      <c r="V46" s="109">
        <v>4751909.8303765431</v>
      </c>
      <c r="W46" s="109">
        <v>5711922.5805773344</v>
      </c>
      <c r="X46" s="109">
        <v>5868942.0149847632</v>
      </c>
      <c r="Y46" s="109">
        <v>5392281.17581964</v>
      </c>
      <c r="Z46" s="109">
        <v>4414475.8798061144</v>
      </c>
      <c r="AA46" s="109">
        <v>3131851.5683237752</v>
      </c>
      <c r="AB46" s="142">
        <v>2050514.6331993961</v>
      </c>
      <c r="AC46" s="152">
        <v>104711872.02128467</v>
      </c>
      <c r="AD46" s="152"/>
    </row>
    <row r="47" spans="1:33" ht="14" x14ac:dyDescent="0.25">
      <c r="A47" s="204">
        <v>47027</v>
      </c>
      <c r="B47" s="206">
        <v>107265916.21579389</v>
      </c>
      <c r="C47" s="94" t="s">
        <v>35</v>
      </c>
      <c r="D47" s="95">
        <v>21</v>
      </c>
      <c r="E47" s="148">
        <v>169072.29688469402</v>
      </c>
      <c r="F47" s="149">
        <v>153555.98996023781</v>
      </c>
      <c r="G47" s="149">
        <v>147105.15281139448</v>
      </c>
      <c r="H47" s="149">
        <v>152511.02848470616</v>
      </c>
      <c r="I47" s="149">
        <v>200580.82445634864</v>
      </c>
      <c r="J47" s="149">
        <v>286788.74012430781</v>
      </c>
      <c r="K47" s="149">
        <v>321200.16883552307</v>
      </c>
      <c r="L47" s="149">
        <v>97777.255285415667</v>
      </c>
      <c r="M47" s="149">
        <v>108840.77073696841</v>
      </c>
      <c r="N47" s="149">
        <v>113808.71425867673</v>
      </c>
      <c r="O47" s="149">
        <v>120295.0531248788</v>
      </c>
      <c r="P47" s="149">
        <v>125275.45424384858</v>
      </c>
      <c r="Q47" s="149">
        <v>120270.01834969682</v>
      </c>
      <c r="R47" s="149">
        <v>115624.9404930522</v>
      </c>
      <c r="S47" s="149">
        <v>118227.14817684886</v>
      </c>
      <c r="T47" s="149">
        <v>119596.91086037552</v>
      </c>
      <c r="U47" s="149">
        <v>118880.69365918585</v>
      </c>
      <c r="V47" s="149">
        <v>180637.88540978383</v>
      </c>
      <c r="W47" s="149">
        <v>203833.225441802</v>
      </c>
      <c r="X47" s="149">
        <v>202892.63049430726</v>
      </c>
      <c r="Y47" s="149">
        <v>186667.54593552102</v>
      </c>
      <c r="Z47" s="149">
        <v>153834.50355588808</v>
      </c>
      <c r="AA47" s="149">
        <v>108575.3162958639</v>
      </c>
      <c r="AB47" s="150">
        <v>72254.464969158827</v>
      </c>
      <c r="AC47" s="151">
        <v>77660241.389818177</v>
      </c>
      <c r="AF47" s="1" t="s">
        <v>1</v>
      </c>
      <c r="AG47" s="1">
        <v>10</v>
      </c>
    </row>
    <row r="48" spans="1:33" ht="14" x14ac:dyDescent="0.25">
      <c r="A48" s="201"/>
      <c r="B48" s="199"/>
      <c r="C48" s="100" t="s">
        <v>36</v>
      </c>
      <c r="D48" s="101">
        <v>4</v>
      </c>
      <c r="E48" s="145">
        <v>185402.14510043646</v>
      </c>
      <c r="F48" s="146">
        <v>166615.11556398126</v>
      </c>
      <c r="G48" s="146">
        <v>157335.81350107343</v>
      </c>
      <c r="H48" s="146">
        <v>157534.46690078633</v>
      </c>
      <c r="I48" s="146">
        <v>176644.61748506271</v>
      </c>
      <c r="J48" s="146">
        <v>200413.34279709824</v>
      </c>
      <c r="K48" s="146">
        <v>253404.74519081425</v>
      </c>
      <c r="L48" s="146">
        <v>80538.518817945034</v>
      </c>
      <c r="M48" s="146">
        <v>99744.310938796392</v>
      </c>
      <c r="N48" s="146">
        <v>110582.69157734905</v>
      </c>
      <c r="O48" s="146">
        <v>117395.31136938388</v>
      </c>
      <c r="P48" s="146">
        <v>120196.26657337569</v>
      </c>
      <c r="Q48" s="146">
        <v>117029.96537565294</v>
      </c>
      <c r="R48" s="146">
        <v>108172.71344560198</v>
      </c>
      <c r="S48" s="146">
        <v>99791.413111896676</v>
      </c>
      <c r="T48" s="146">
        <v>94911.72674773309</v>
      </c>
      <c r="U48" s="146">
        <v>92317.594908028608</v>
      </c>
      <c r="V48" s="146">
        <v>151727.56080568075</v>
      </c>
      <c r="W48" s="146">
        <v>176768.07079541663</v>
      </c>
      <c r="X48" s="146">
        <v>175907.69228915186</v>
      </c>
      <c r="Y48" s="146">
        <v>162137.21463397029</v>
      </c>
      <c r="Z48" s="146">
        <v>136452.40328433499</v>
      </c>
      <c r="AA48" s="146">
        <v>103520.71792720068</v>
      </c>
      <c r="AB48" s="147">
        <v>74134.872761084174</v>
      </c>
      <c r="AC48" s="152">
        <v>13274717.167607423</v>
      </c>
      <c r="AF48" s="1" t="s">
        <v>3</v>
      </c>
      <c r="AG48" s="1">
        <v>10</v>
      </c>
    </row>
    <row r="49" spans="1:33" ht="14" x14ac:dyDescent="0.25">
      <c r="A49" s="201"/>
      <c r="B49" s="199"/>
      <c r="C49" s="106" t="s">
        <v>37</v>
      </c>
      <c r="D49" s="107">
        <v>6</v>
      </c>
      <c r="E49" s="174">
        <v>178183.47538396952</v>
      </c>
      <c r="F49" s="143">
        <v>159226.71860746597</v>
      </c>
      <c r="G49" s="143">
        <v>148962.10029278838</v>
      </c>
      <c r="H49" s="143">
        <v>143824.392338404</v>
      </c>
      <c r="I49" s="143">
        <v>147559.38989082363</v>
      </c>
      <c r="J49" s="143">
        <v>150662.93333486808</v>
      </c>
      <c r="K49" s="143">
        <v>177742.94018207103</v>
      </c>
      <c r="L49" s="143">
        <v>39363.220472071982</v>
      </c>
      <c r="M49" s="143">
        <v>59748.009711895102</v>
      </c>
      <c r="N49" s="143">
        <v>73098.937751978592</v>
      </c>
      <c r="O49" s="143">
        <v>82107.936277541579</v>
      </c>
      <c r="P49" s="143">
        <v>86615.643001671357</v>
      </c>
      <c r="Q49" s="143">
        <v>88028.529549384912</v>
      </c>
      <c r="R49" s="143">
        <v>84174.351087873758</v>
      </c>
      <c r="S49" s="143">
        <v>75900.319608256119</v>
      </c>
      <c r="T49" s="143">
        <v>71068.722612083657</v>
      </c>
      <c r="U49" s="143">
        <v>70430.074985340631</v>
      </c>
      <c r="V49" s="143">
        <v>128167.6079270862</v>
      </c>
      <c r="W49" s="143">
        <v>161229.23021271496</v>
      </c>
      <c r="X49" s="143">
        <v>167745.04536550058</v>
      </c>
      <c r="Y49" s="143">
        <v>155780.93123742452</v>
      </c>
      <c r="Z49" s="143">
        <v>127368.82355888025</v>
      </c>
      <c r="AA49" s="143">
        <v>88946.290738341369</v>
      </c>
      <c r="AB49" s="144">
        <v>55890.652266280129</v>
      </c>
      <c r="AC49" s="153">
        <v>16330957.658368301</v>
      </c>
      <c r="AF49" s="1" t="s">
        <v>2</v>
      </c>
      <c r="AG49" s="1">
        <v>10</v>
      </c>
    </row>
    <row r="50" spans="1:33" ht="14.5" thickBot="1" x14ac:dyDescent="0.3">
      <c r="A50" s="202"/>
      <c r="B50" s="200"/>
      <c r="C50" s="112" t="s">
        <v>34</v>
      </c>
      <c r="D50" s="113">
        <v>31</v>
      </c>
      <c r="E50" s="108">
        <v>5361227.6672841376</v>
      </c>
      <c r="F50" s="109">
        <v>4846496.5630657151</v>
      </c>
      <c r="G50" s="109">
        <v>4612324.0648003081</v>
      </c>
      <c r="H50" s="109">
        <v>4695815.8198123984</v>
      </c>
      <c r="I50" s="109">
        <v>5804132.1228685137</v>
      </c>
      <c r="J50" s="109">
        <v>7728194.5138080651</v>
      </c>
      <c r="K50" s="109">
        <v>8825280.1674016677</v>
      </c>
      <c r="L50" s="109">
        <v>2611655.7590979412</v>
      </c>
      <c r="M50" s="109">
        <v>3043121.4875028925</v>
      </c>
      <c r="N50" s="109">
        <v>3270907.392253479</v>
      </c>
      <c r="O50" s="109">
        <v>3488424.9787652395</v>
      </c>
      <c r="P50" s="109">
        <v>3631263.4634243511</v>
      </c>
      <c r="Q50" s="109">
        <v>3521961.4241425544</v>
      </c>
      <c r="R50" s="109">
        <v>3365860.710663747</v>
      </c>
      <c r="S50" s="109">
        <v>3337337.6818109499</v>
      </c>
      <c r="T50" s="109">
        <v>3317594.3707313202</v>
      </c>
      <c r="U50" s="109">
        <v>3288345.3963870611</v>
      </c>
      <c r="V50" s="109">
        <v>5169311.4843907002</v>
      </c>
      <c r="W50" s="109">
        <v>5954945.398735798</v>
      </c>
      <c r="X50" s="109">
        <v>5970846.2817300642</v>
      </c>
      <c r="Y50" s="109">
        <v>5503252.9106063703</v>
      </c>
      <c r="Z50" s="109">
        <v>4540547.1291642711</v>
      </c>
      <c r="AA50" s="109">
        <v>3227842.2583519928</v>
      </c>
      <c r="AB50" s="142">
        <v>2149227.1689943527</v>
      </c>
      <c r="AC50" s="152">
        <v>107265916.21579391</v>
      </c>
      <c r="AD50" s="152"/>
    </row>
    <row r="51" spans="1:33" ht="14" x14ac:dyDescent="0.25">
      <c r="A51" s="204">
        <v>47058</v>
      </c>
      <c r="B51" s="206">
        <v>106978388.25174311</v>
      </c>
      <c r="C51" s="94" t="s">
        <v>35</v>
      </c>
      <c r="D51" s="95">
        <v>20</v>
      </c>
      <c r="E51" s="148">
        <v>176999.15585680393</v>
      </c>
      <c r="F51" s="149">
        <v>160599.42892348705</v>
      </c>
      <c r="G51" s="149">
        <v>154552.33889387024</v>
      </c>
      <c r="H51" s="149">
        <v>160521.51297139484</v>
      </c>
      <c r="I51" s="149">
        <v>207340.73676225916</v>
      </c>
      <c r="J51" s="149">
        <v>289724.87631728564</v>
      </c>
      <c r="K51" s="149">
        <v>331354.96112098329</v>
      </c>
      <c r="L51" s="149">
        <v>100563.49719181311</v>
      </c>
      <c r="M51" s="149">
        <v>111415.25654800673</v>
      </c>
      <c r="N51" s="149">
        <v>115768.87314338319</v>
      </c>
      <c r="O51" s="149">
        <v>121482.45326657531</v>
      </c>
      <c r="P51" s="149">
        <v>125706.17671866465</v>
      </c>
      <c r="Q51" s="149">
        <v>121543.26081187902</v>
      </c>
      <c r="R51" s="149">
        <v>117514.93802492738</v>
      </c>
      <c r="S51" s="149">
        <v>120294.25018068629</v>
      </c>
      <c r="T51" s="149">
        <v>121072.44724569868</v>
      </c>
      <c r="U51" s="149">
        <v>120459.46828202617</v>
      </c>
      <c r="V51" s="149">
        <v>191471.3312654621</v>
      </c>
      <c r="W51" s="149">
        <v>213010.86411699138</v>
      </c>
      <c r="X51" s="149">
        <v>211224.42371154527</v>
      </c>
      <c r="Y51" s="149">
        <v>194105.24910239351</v>
      </c>
      <c r="Z51" s="149">
        <v>161370.47040055515</v>
      </c>
      <c r="AA51" s="149">
        <v>116034.91749518385</v>
      </c>
      <c r="AB51" s="150">
        <v>78055.431148216754</v>
      </c>
      <c r="AC51" s="151">
        <v>76443726.390001848</v>
      </c>
      <c r="AF51" s="1" t="s">
        <v>1</v>
      </c>
      <c r="AG51" s="1">
        <v>11</v>
      </c>
    </row>
    <row r="52" spans="1:33" ht="14" x14ac:dyDescent="0.25">
      <c r="A52" s="201"/>
      <c r="B52" s="199"/>
      <c r="C52" s="100" t="s">
        <v>36</v>
      </c>
      <c r="D52" s="101">
        <v>4</v>
      </c>
      <c r="E52" s="145">
        <v>192764.59165803401</v>
      </c>
      <c r="F52" s="146">
        <v>171644.96653315236</v>
      </c>
      <c r="G52" s="146">
        <v>160628.80188425086</v>
      </c>
      <c r="H52" s="146">
        <v>161111.8757761484</v>
      </c>
      <c r="I52" s="146">
        <v>181506.57410800751</v>
      </c>
      <c r="J52" s="146">
        <v>208163.71751159348</v>
      </c>
      <c r="K52" s="146">
        <v>257884.38165696827</v>
      </c>
      <c r="L52" s="146">
        <v>79904.767826256648</v>
      </c>
      <c r="M52" s="146">
        <v>98942.828299101995</v>
      </c>
      <c r="N52" s="146">
        <v>109744.60242129784</v>
      </c>
      <c r="O52" s="146">
        <v>117079.00768316429</v>
      </c>
      <c r="P52" s="146">
        <v>119890.75583721772</v>
      </c>
      <c r="Q52" s="146">
        <v>117248.03625272952</v>
      </c>
      <c r="R52" s="146">
        <v>109016.0907843536</v>
      </c>
      <c r="S52" s="146">
        <v>101377.21320732505</v>
      </c>
      <c r="T52" s="146">
        <v>97739.015431740962</v>
      </c>
      <c r="U52" s="146">
        <v>96019.778484183858</v>
      </c>
      <c r="V52" s="146">
        <v>161989.65847834616</v>
      </c>
      <c r="W52" s="146">
        <v>185110.0965555766</v>
      </c>
      <c r="X52" s="146">
        <v>183527.04033951677</v>
      </c>
      <c r="Y52" s="146">
        <v>168580.50942023384</v>
      </c>
      <c r="Z52" s="146">
        <v>143276.46614593483</v>
      </c>
      <c r="AA52" s="146">
        <v>109482.08950123553</v>
      </c>
      <c r="AB52" s="147">
        <v>78039.828917963343</v>
      </c>
      <c r="AC52" s="152">
        <v>13642690.778857335</v>
      </c>
      <c r="AF52" s="1" t="s">
        <v>3</v>
      </c>
      <c r="AG52" s="1">
        <v>11</v>
      </c>
    </row>
    <row r="53" spans="1:33" ht="14" x14ac:dyDescent="0.25">
      <c r="A53" s="201"/>
      <c r="B53" s="199"/>
      <c r="C53" s="106" t="s">
        <v>37</v>
      </c>
      <c r="D53" s="107">
        <v>6</v>
      </c>
      <c r="E53" s="174">
        <v>179178.288530069</v>
      </c>
      <c r="F53" s="143">
        <v>159141.31066049854</v>
      </c>
      <c r="G53" s="143">
        <v>147942.47543028119</v>
      </c>
      <c r="H53" s="143">
        <v>143719.32713971092</v>
      </c>
      <c r="I53" s="143">
        <v>148610.15711589454</v>
      </c>
      <c r="J53" s="143">
        <v>153516.56095859155</v>
      </c>
      <c r="K53" s="143">
        <v>183677.63828411448</v>
      </c>
      <c r="L53" s="143">
        <v>40619.251856519229</v>
      </c>
      <c r="M53" s="143">
        <v>61070.583730667342</v>
      </c>
      <c r="N53" s="143">
        <v>76139.960330175061</v>
      </c>
      <c r="O53" s="143">
        <v>85274.095543471529</v>
      </c>
      <c r="P53" s="143">
        <v>90121.721441495596</v>
      </c>
      <c r="Q53" s="143">
        <v>90702.891510596193</v>
      </c>
      <c r="R53" s="143">
        <v>86684.217362367039</v>
      </c>
      <c r="S53" s="143">
        <v>79291.865117535956</v>
      </c>
      <c r="T53" s="143">
        <v>74959.668906080304</v>
      </c>
      <c r="U53" s="143">
        <v>74471.940262479315</v>
      </c>
      <c r="V53" s="143">
        <v>139641.26584577365</v>
      </c>
      <c r="W53" s="143">
        <v>170342.01103687033</v>
      </c>
      <c r="X53" s="143">
        <v>175387.2047521082</v>
      </c>
      <c r="Y53" s="143">
        <v>161670.27001762614</v>
      </c>
      <c r="Z53" s="143">
        <v>133661.23838001283</v>
      </c>
      <c r="AA53" s="143">
        <v>95784.98078713291</v>
      </c>
      <c r="AB53" s="144">
        <v>63719.58881391873</v>
      </c>
      <c r="AC53" s="153">
        <v>16891971.082883943</v>
      </c>
      <c r="AF53" s="1" t="s">
        <v>2</v>
      </c>
      <c r="AG53" s="1">
        <v>11</v>
      </c>
    </row>
    <row r="54" spans="1:33" ht="14.5" thickBot="1" x14ac:dyDescent="0.3">
      <c r="A54" s="202"/>
      <c r="B54" s="200"/>
      <c r="C54" s="112" t="s">
        <v>34</v>
      </c>
      <c r="D54" s="113">
        <v>30</v>
      </c>
      <c r="E54" s="108">
        <v>5386111.21494863</v>
      </c>
      <c r="F54" s="109">
        <v>4853416.3085653419</v>
      </c>
      <c r="G54" s="109">
        <v>4621216.8379960954</v>
      </c>
      <c r="H54" s="109">
        <v>4717193.7253707554</v>
      </c>
      <c r="I54" s="109">
        <v>5764501.9743725806</v>
      </c>
      <c r="J54" s="109">
        <v>7548251.7621436361</v>
      </c>
      <c r="K54" s="109">
        <v>8760702.5787522271</v>
      </c>
      <c r="L54" s="109">
        <v>2574604.5262804041</v>
      </c>
      <c r="M54" s="109">
        <v>2990499.9465405471</v>
      </c>
      <c r="N54" s="109">
        <v>3211195.6345339054</v>
      </c>
      <c r="O54" s="109">
        <v>3409609.6693249927</v>
      </c>
      <c r="P54" s="109">
        <v>3534416.8863711371</v>
      </c>
      <c r="Q54" s="109">
        <v>3444074.7103120754</v>
      </c>
      <c r="R54" s="109">
        <v>3306468.4278101642</v>
      </c>
      <c r="S54" s="109">
        <v>3287145.0471482417</v>
      </c>
      <c r="T54" s="109">
        <v>3262163.020077419</v>
      </c>
      <c r="U54" s="109">
        <v>3240100.1211521346</v>
      </c>
      <c r="V54" s="109">
        <v>5315232.8542972691</v>
      </c>
      <c r="W54" s="109">
        <v>6022709.7347833561</v>
      </c>
      <c r="X54" s="109">
        <v>6010919.8641016213</v>
      </c>
      <c r="Y54" s="109">
        <v>5526448.6398345623</v>
      </c>
      <c r="Z54" s="109">
        <v>4602482.7028749194</v>
      </c>
      <c r="AA54" s="109">
        <v>3333336.5926314164</v>
      </c>
      <c r="AB54" s="142">
        <v>2255585.4715197007</v>
      </c>
      <c r="AC54" s="152">
        <v>106978388.25174312</v>
      </c>
      <c r="AD54" s="152"/>
    </row>
    <row r="55" spans="1:33" ht="14" x14ac:dyDescent="0.25">
      <c r="A55" s="204">
        <v>47088</v>
      </c>
      <c r="B55" s="206">
        <v>157091767.78984299</v>
      </c>
      <c r="C55" s="94" t="s">
        <v>35</v>
      </c>
      <c r="D55" s="95">
        <v>19</v>
      </c>
      <c r="E55" s="148">
        <v>239699.08460247715</v>
      </c>
      <c r="F55" s="149">
        <v>219863.64801825571</v>
      </c>
      <c r="G55" s="149">
        <v>211152.52969789205</v>
      </c>
      <c r="H55" s="149">
        <v>213468.51861664717</v>
      </c>
      <c r="I55" s="149">
        <v>243628.64542188248</v>
      </c>
      <c r="J55" s="149">
        <v>290627.23331063759</v>
      </c>
      <c r="K55" s="149">
        <v>345638.18486893107</v>
      </c>
      <c r="L55" s="149">
        <v>176743.83708187766</v>
      </c>
      <c r="M55" s="149">
        <v>195340.48855960625</v>
      </c>
      <c r="N55" s="149">
        <v>203435.03720696445</v>
      </c>
      <c r="O55" s="149">
        <v>210427.56418585437</v>
      </c>
      <c r="P55" s="149">
        <v>216540.32636263699</v>
      </c>
      <c r="Q55" s="149">
        <v>215060.08070757106</v>
      </c>
      <c r="R55" s="149">
        <v>208367.37315152984</v>
      </c>
      <c r="S55" s="149">
        <v>207924.42386874103</v>
      </c>
      <c r="T55" s="149">
        <v>206169.07184100503</v>
      </c>
      <c r="U55" s="149">
        <v>203706.46338693</v>
      </c>
      <c r="V55" s="149">
        <v>233716.9082960505</v>
      </c>
      <c r="W55" s="149">
        <v>261828.00039141442</v>
      </c>
      <c r="X55" s="149">
        <v>262882.97074494878</v>
      </c>
      <c r="Y55" s="149">
        <v>249521.79199279309</v>
      </c>
      <c r="Z55" s="149">
        <v>222686.10358183424</v>
      </c>
      <c r="AA55" s="149">
        <v>179593.81396177705</v>
      </c>
      <c r="AB55" s="150">
        <v>140567.63819604184</v>
      </c>
      <c r="AC55" s="151">
        <v>101813205.02303171</v>
      </c>
      <c r="AF55" s="1" t="s">
        <v>1</v>
      </c>
      <c r="AG55" s="1">
        <v>12</v>
      </c>
    </row>
    <row r="56" spans="1:33" ht="14" x14ac:dyDescent="0.25">
      <c r="A56" s="201"/>
      <c r="B56" s="199"/>
      <c r="C56" s="100" t="s">
        <v>36</v>
      </c>
      <c r="D56" s="101">
        <v>5</v>
      </c>
      <c r="E56" s="145">
        <v>248707.89639506853</v>
      </c>
      <c r="F56" s="146">
        <v>226553.11024520287</v>
      </c>
      <c r="G56" s="146">
        <v>215239.52610446996</v>
      </c>
      <c r="H56" s="146">
        <v>213757.31388462003</v>
      </c>
      <c r="I56" s="146">
        <v>229833.30188949613</v>
      </c>
      <c r="J56" s="146">
        <v>248236.05188517499</v>
      </c>
      <c r="K56" s="146">
        <v>288470.10376437427</v>
      </c>
      <c r="L56" s="146">
        <v>149399.50596385088</v>
      </c>
      <c r="M56" s="146">
        <v>171634.59219478129</v>
      </c>
      <c r="N56" s="146">
        <v>184912.06187652709</v>
      </c>
      <c r="O56" s="146">
        <v>192316.22724078808</v>
      </c>
      <c r="P56" s="146">
        <v>195710.95670203809</v>
      </c>
      <c r="Q56" s="146">
        <v>193878.55773780285</v>
      </c>
      <c r="R56" s="146">
        <v>185997.63927579328</v>
      </c>
      <c r="S56" s="146">
        <v>178485.57913853595</v>
      </c>
      <c r="T56" s="146">
        <v>173986.51211113392</v>
      </c>
      <c r="U56" s="146">
        <v>171153.34410832613</v>
      </c>
      <c r="V56" s="146">
        <v>199478.73295086002</v>
      </c>
      <c r="W56" s="146">
        <v>228622.13663009368</v>
      </c>
      <c r="X56" s="146">
        <v>230990.52313154581</v>
      </c>
      <c r="Y56" s="146">
        <v>221653.49754667567</v>
      </c>
      <c r="Z56" s="146">
        <v>201187.8475183727</v>
      </c>
      <c r="AA56" s="146">
        <v>170787.53799267707</v>
      </c>
      <c r="AB56" s="147">
        <v>137318.05360565151</v>
      </c>
      <c r="AC56" s="152">
        <v>24291553.0494693</v>
      </c>
      <c r="AF56" s="1" t="s">
        <v>3</v>
      </c>
      <c r="AG56" s="1">
        <v>12</v>
      </c>
    </row>
    <row r="57" spans="1:33" ht="14" x14ac:dyDescent="0.25">
      <c r="A57" s="201"/>
      <c r="B57" s="199"/>
      <c r="C57" s="106" t="s">
        <v>37</v>
      </c>
      <c r="D57" s="107">
        <v>7</v>
      </c>
      <c r="E57" s="174">
        <v>254726.58095149579</v>
      </c>
      <c r="F57" s="143">
        <v>230649.73295213742</v>
      </c>
      <c r="G57" s="143">
        <v>215917.81528502618</v>
      </c>
      <c r="H57" s="143">
        <v>208423.77016610431</v>
      </c>
      <c r="I57" s="143">
        <v>210137.44120733434</v>
      </c>
      <c r="J57" s="143">
        <v>212446.60909649369</v>
      </c>
      <c r="K57" s="143">
        <v>233622.57273925489</v>
      </c>
      <c r="L57" s="143">
        <v>118708.16843648975</v>
      </c>
      <c r="M57" s="143">
        <v>140861.13086604531</v>
      </c>
      <c r="N57" s="143">
        <v>156120.18955307116</v>
      </c>
      <c r="O57" s="143">
        <v>160045.12503473327</v>
      </c>
      <c r="P57" s="143">
        <v>164760.00288838358</v>
      </c>
      <c r="Q57" s="143">
        <v>166586.86919818356</v>
      </c>
      <c r="R57" s="143">
        <v>163353.86262067675</v>
      </c>
      <c r="S57" s="143">
        <v>156521.81225892226</v>
      </c>
      <c r="T57" s="143">
        <v>151921.15409786531</v>
      </c>
      <c r="U57" s="143">
        <v>151890.60966174168</v>
      </c>
      <c r="V57" s="143">
        <v>181814.21701772508</v>
      </c>
      <c r="W57" s="143">
        <v>218112.69964708693</v>
      </c>
      <c r="X57" s="143">
        <v>224651.58471845489</v>
      </c>
      <c r="Y57" s="143">
        <v>214901.46104382566</v>
      </c>
      <c r="Z57" s="143">
        <v>193445.09481224313</v>
      </c>
      <c r="AA57" s="143">
        <v>162475.23178344651</v>
      </c>
      <c r="AB57" s="144">
        <v>134621.937869257</v>
      </c>
      <c r="AC57" s="153">
        <v>30987009.717342004</v>
      </c>
      <c r="AF57" s="1" t="s">
        <v>2</v>
      </c>
      <c r="AG57" s="1">
        <v>12</v>
      </c>
    </row>
    <row r="58" spans="1:33" ht="14.5" thickBot="1" x14ac:dyDescent="0.3">
      <c r="A58" s="202"/>
      <c r="B58" s="200"/>
      <c r="C58" s="112" t="s">
        <v>34</v>
      </c>
      <c r="D58" s="113">
        <v>31</v>
      </c>
      <c r="E58" s="175">
        <v>7580908.1560828788</v>
      </c>
      <c r="F58" s="176">
        <v>6924722.9942378346</v>
      </c>
      <c r="G58" s="176">
        <v>6599520.4017774826</v>
      </c>
      <c r="H58" s="176">
        <v>6583654.8143021259</v>
      </c>
      <c r="I58" s="176">
        <v>7249072.860914588</v>
      </c>
      <c r="J58" s="176">
        <v>8250223.9560034452</v>
      </c>
      <c r="K58" s="176">
        <v>9644834.0405063462</v>
      </c>
      <c r="L58" s="176">
        <v>4936087.6134303585</v>
      </c>
      <c r="M58" s="176">
        <v>5555670.1596687417</v>
      </c>
      <c r="N58" s="176">
        <v>5882667.3431864586</v>
      </c>
      <c r="O58" s="176">
        <v>6080020.7309783064</v>
      </c>
      <c r="P58" s="176">
        <v>6246141.0046189781</v>
      </c>
      <c r="Q58" s="176">
        <v>6221642.4065201487</v>
      </c>
      <c r="R58" s="176">
        <v>6032445.3246027706</v>
      </c>
      <c r="S58" s="176">
        <v>5938644.6350112148</v>
      </c>
      <c r="T58" s="176">
        <v>5850593.0042198226</v>
      </c>
      <c r="U58" s="176">
        <v>5789423.7925254926</v>
      </c>
      <c r="V58" s="176">
        <v>6710714.4415033357</v>
      </c>
      <c r="W58" s="176">
        <v>7644631.5881169513</v>
      </c>
      <c r="X58" s="176">
        <v>7722290.1528409403</v>
      </c>
      <c r="Y58" s="176">
        <v>7353491.7629032265</v>
      </c>
      <c r="Z58" s="176">
        <v>6591090.869332416</v>
      </c>
      <c r="AA58" s="176">
        <v>5403546.7777212746</v>
      </c>
      <c r="AB58" s="177">
        <v>4299728.958837851</v>
      </c>
      <c r="AC58" s="178">
        <v>157091767.78984302</v>
      </c>
      <c r="AD58" s="152"/>
    </row>
    <row r="59" spans="1:33" s="5" customFormat="1" x14ac:dyDescent="0.25">
      <c r="AC59" s="39"/>
      <c r="AD59" s="172"/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W61" s="37"/>
      <c r="Z61" s="7" t="s">
        <v>58</v>
      </c>
    </row>
    <row r="62" spans="1:33" ht="18" x14ac:dyDescent="0.4">
      <c r="B62" s="138"/>
      <c r="Z62" s="139"/>
    </row>
  </sheetData>
  <mergeCells count="26">
    <mergeCell ref="A55:A58"/>
    <mergeCell ref="B55:B58"/>
    <mergeCell ref="A43:A46"/>
    <mergeCell ref="B43:B46"/>
    <mergeCell ref="A47:A50"/>
    <mergeCell ref="B47:B50"/>
    <mergeCell ref="A51:A54"/>
    <mergeCell ref="B51:B54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D2:E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D94ED-A7FB-46C2-BF8A-5E4AB64A23C6}">
  <sheetPr>
    <tabColor theme="3" tint="0.39997558519241921"/>
    <pageSetUpPr fitToPage="1"/>
  </sheetPr>
  <dimension ref="A1:AG62"/>
  <sheetViews>
    <sheetView showGridLines="0" zoomScale="90" workbookViewId="0">
      <pane xSplit="4" ySplit="10" topLeftCell="E11" activePane="bottomRight" state="frozen"/>
      <selection sqref="A1:AC61"/>
      <selection pane="topRight" sqref="A1:AC61"/>
      <selection pane="bottomLeft" sqref="A1:AC61"/>
      <selection pane="bottomRight" sqref="A1:AC61"/>
    </sheetView>
  </sheetViews>
  <sheetFormatPr baseColWidth="10" defaultColWidth="0" defaultRowHeight="12.5" x14ac:dyDescent="0.25"/>
  <cols>
    <col min="1" max="1" width="8.26953125" style="1" customWidth="1"/>
    <col min="2" max="2" width="15.54296875" style="1" customWidth="1"/>
    <col min="3" max="4" width="13.26953125" style="1" customWidth="1"/>
    <col min="5" max="5" width="14.453125" style="1" customWidth="1"/>
    <col min="6" max="25" width="14.453125" style="1" bestFit="1" customWidth="1"/>
    <col min="26" max="26" width="18" style="1" customWidth="1"/>
    <col min="27" max="28" width="14.453125" style="1" bestFit="1" customWidth="1"/>
    <col min="29" max="29" width="17.7265625" style="1" customWidth="1"/>
    <col min="30" max="30" width="19.8164062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4" x14ac:dyDescent="0.25">
      <c r="A1" s="156" t="s">
        <v>79</v>
      </c>
      <c r="B1" s="157"/>
      <c r="C1" s="157"/>
      <c r="D1" s="157"/>
    </row>
    <row r="2" spans="1:33" ht="15.5" x14ac:dyDescent="0.25">
      <c r="A2" s="156" t="s">
        <v>55</v>
      </c>
      <c r="B2" s="157"/>
      <c r="C2" s="157"/>
      <c r="D2" s="205"/>
      <c r="E2" s="205"/>
      <c r="F2" s="81"/>
    </row>
    <row r="3" spans="1:33" ht="15.5" x14ac:dyDescent="0.25">
      <c r="A3" s="156" t="s">
        <v>56</v>
      </c>
      <c r="B3" s="157"/>
      <c r="C3" s="157"/>
      <c r="D3" s="158" t="s">
        <v>133</v>
      </c>
      <c r="E3" s="81"/>
      <c r="F3" s="81"/>
    </row>
    <row r="4" spans="1:33" ht="15.5" x14ac:dyDescent="0.25">
      <c r="A4" s="156" t="s">
        <v>57</v>
      </c>
      <c r="B4" s="157"/>
      <c r="C4" s="157"/>
      <c r="D4" s="159"/>
      <c r="E4" s="81"/>
      <c r="F4" s="81"/>
      <c r="H4" s="83"/>
    </row>
    <row r="5" spans="1:33" ht="15.5" x14ac:dyDescent="0.25">
      <c r="A5" s="156" t="s">
        <v>59</v>
      </c>
      <c r="B5" s="157"/>
      <c r="C5" s="157"/>
      <c r="D5" s="159"/>
      <c r="E5" s="81"/>
      <c r="F5" s="81"/>
    </row>
    <row r="6" spans="1:33" ht="15.5" x14ac:dyDescent="0.25">
      <c r="A6" s="156" t="s">
        <v>28</v>
      </c>
      <c r="B6" s="157"/>
      <c r="C6" s="157"/>
      <c r="D6" s="160">
        <v>2029</v>
      </c>
      <c r="E6" s="84"/>
      <c r="F6" s="84"/>
    </row>
    <row r="7" spans="1:33" ht="15.5" x14ac:dyDescent="0.25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3">
      <c r="A8" s="162" t="s">
        <v>60</v>
      </c>
      <c r="B8" s="157"/>
      <c r="C8" s="157"/>
      <c r="D8" s="161" t="s">
        <v>38</v>
      </c>
    </row>
    <row r="9" spans="1:33" ht="16" thickBot="1" x14ac:dyDescent="0.3">
      <c r="C9" s="195"/>
      <c r="D9" s="195"/>
    </row>
    <row r="10" spans="1:33" s="93" customFormat="1" ht="31.5" thickBot="1" x14ac:dyDescent="0.3">
      <c r="A10" s="3" t="s">
        <v>128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4" x14ac:dyDescent="0.25">
      <c r="A11" s="201">
        <v>47119</v>
      </c>
      <c r="B11" s="199">
        <v>74761414.620086923</v>
      </c>
      <c r="C11" s="94" t="s">
        <v>35</v>
      </c>
      <c r="D11" s="95">
        <v>21</v>
      </c>
      <c r="E11" s="148">
        <v>127875.81932358716</v>
      </c>
      <c r="F11" s="149">
        <v>118290.49345553028</v>
      </c>
      <c r="G11" s="149">
        <v>113711.41985708663</v>
      </c>
      <c r="H11" s="149">
        <v>114864.92565818866</v>
      </c>
      <c r="I11" s="149">
        <v>131804.56349019939</v>
      </c>
      <c r="J11" s="149">
        <v>132254.69566527693</v>
      </c>
      <c r="K11" s="149">
        <v>152248.61432014409</v>
      </c>
      <c r="L11" s="149">
        <v>82110.121481908791</v>
      </c>
      <c r="M11" s="149">
        <v>94198.369355700226</v>
      </c>
      <c r="N11" s="149">
        <v>99755.030742540082</v>
      </c>
      <c r="O11" s="149">
        <v>105864.29739685338</v>
      </c>
      <c r="P11" s="149">
        <v>110521.93788041285</v>
      </c>
      <c r="Q11" s="149">
        <v>107616.43326525696</v>
      </c>
      <c r="R11" s="149">
        <v>102118.22649046071</v>
      </c>
      <c r="S11" s="149">
        <v>103129.37105682866</v>
      </c>
      <c r="T11" s="149">
        <v>102676.58380238367</v>
      </c>
      <c r="U11" s="149">
        <v>100298.13056652197</v>
      </c>
      <c r="V11" s="149">
        <v>91805.180571038916</v>
      </c>
      <c r="W11" s="149">
        <v>103591.96885070215</v>
      </c>
      <c r="X11" s="149">
        <v>109775.64352663762</v>
      </c>
      <c r="Y11" s="149">
        <v>103352.97268017486</v>
      </c>
      <c r="Z11" s="149">
        <v>89681.266080339832</v>
      </c>
      <c r="AA11" s="149">
        <v>69490.794915417573</v>
      </c>
      <c r="AB11" s="150">
        <v>52055.461618990135</v>
      </c>
      <c r="AC11" s="151">
        <v>52900938.763095818</v>
      </c>
      <c r="AF11" s="1" t="s">
        <v>1</v>
      </c>
      <c r="AG11" s="1">
        <v>1</v>
      </c>
    </row>
    <row r="12" spans="1:33" ht="14" x14ac:dyDescent="0.25">
      <c r="A12" s="201"/>
      <c r="B12" s="199"/>
      <c r="C12" s="100" t="s">
        <v>36</v>
      </c>
      <c r="D12" s="101">
        <v>4</v>
      </c>
      <c r="E12" s="145">
        <v>136081.20860715336</v>
      </c>
      <c r="F12" s="146">
        <v>123624.14605978459</v>
      </c>
      <c r="G12" s="146">
        <v>118195.82190268351</v>
      </c>
      <c r="H12" s="146">
        <v>117372.7165157375</v>
      </c>
      <c r="I12" s="146">
        <v>125365.05277480512</v>
      </c>
      <c r="J12" s="146">
        <v>111083.92722130797</v>
      </c>
      <c r="K12" s="146">
        <v>127096.48098553999</v>
      </c>
      <c r="L12" s="146">
        <v>57085.430408740009</v>
      </c>
      <c r="M12" s="146">
        <v>77033.530743919837</v>
      </c>
      <c r="N12" s="146">
        <v>88702.574290106786</v>
      </c>
      <c r="O12" s="146">
        <v>98818.864752554306</v>
      </c>
      <c r="P12" s="146">
        <v>104078.26683429873</v>
      </c>
      <c r="Q12" s="146">
        <v>102337.49670585265</v>
      </c>
      <c r="R12" s="146">
        <v>93494.792781137337</v>
      </c>
      <c r="S12" s="146">
        <v>84585.049230101358</v>
      </c>
      <c r="T12" s="146">
        <v>79754.554810971604</v>
      </c>
      <c r="U12" s="146">
        <v>75674.286619340273</v>
      </c>
      <c r="V12" s="146">
        <v>78795.948156662605</v>
      </c>
      <c r="W12" s="146">
        <v>91865.070381132449</v>
      </c>
      <c r="X12" s="146">
        <v>97781.738538953156</v>
      </c>
      <c r="Y12" s="146">
        <v>93236.32425936473</v>
      </c>
      <c r="Z12" s="146">
        <v>82752.607206856163</v>
      </c>
      <c r="AA12" s="146">
        <v>67331.605706895964</v>
      </c>
      <c r="AB12" s="147">
        <v>53010.300494505434</v>
      </c>
      <c r="AC12" s="152">
        <v>9140631.1839536242</v>
      </c>
      <c r="AF12" s="1" t="s">
        <v>3</v>
      </c>
      <c r="AG12" s="1">
        <v>1</v>
      </c>
    </row>
    <row r="13" spans="1:33" ht="14" x14ac:dyDescent="0.25">
      <c r="A13" s="201"/>
      <c r="B13" s="199"/>
      <c r="C13" s="106" t="s">
        <v>37</v>
      </c>
      <c r="D13" s="107">
        <v>6</v>
      </c>
      <c r="E13" s="174">
        <v>136178.15929067574</v>
      </c>
      <c r="F13" s="143">
        <v>123928.84408685425</v>
      </c>
      <c r="G13" s="143">
        <v>115770.31661640108</v>
      </c>
      <c r="H13" s="143">
        <v>112077.79609445824</v>
      </c>
      <c r="I13" s="143">
        <v>112937.50960497325</v>
      </c>
      <c r="J13" s="143">
        <v>93134.696554146009</v>
      </c>
      <c r="K13" s="143">
        <v>98166.613583458806</v>
      </c>
      <c r="L13" s="143">
        <v>45496.653023920473</v>
      </c>
      <c r="M13" s="143">
        <v>69417.676639710378</v>
      </c>
      <c r="N13" s="143">
        <v>83383.833860336352</v>
      </c>
      <c r="O13" s="143">
        <v>92471.61680824346</v>
      </c>
      <c r="P13" s="143">
        <v>98371.238946393249</v>
      </c>
      <c r="Q13" s="143">
        <v>96749.089433343324</v>
      </c>
      <c r="R13" s="143">
        <v>90845.021337492915</v>
      </c>
      <c r="S13" s="143">
        <v>82926.856857163759</v>
      </c>
      <c r="T13" s="143">
        <v>79318.742384039244</v>
      </c>
      <c r="U13" s="143">
        <v>76811.356517861961</v>
      </c>
      <c r="V13" s="143">
        <v>69194.922853195822</v>
      </c>
      <c r="W13" s="143">
        <v>82474.601257839531</v>
      </c>
      <c r="X13" s="143">
        <v>91230.224277971836</v>
      </c>
      <c r="Y13" s="143">
        <v>88014.692039036119</v>
      </c>
      <c r="Z13" s="143">
        <v>76422.880631622873</v>
      </c>
      <c r="AA13" s="143">
        <v>59391.263576250996</v>
      </c>
      <c r="AB13" s="144">
        <v>45259.505897523231</v>
      </c>
      <c r="AC13" s="153">
        <v>12719844.673037481</v>
      </c>
      <c r="AF13" s="1" t="s">
        <v>2</v>
      </c>
      <c r="AG13" s="1">
        <v>1</v>
      </c>
    </row>
    <row r="14" spans="1:33" ht="14.5" thickBot="1" x14ac:dyDescent="0.3">
      <c r="A14" s="202"/>
      <c r="B14" s="200"/>
      <c r="C14" s="122" t="s">
        <v>34</v>
      </c>
      <c r="D14" s="123">
        <v>31</v>
      </c>
      <c r="E14" s="108">
        <v>4046785.9959679982</v>
      </c>
      <c r="F14" s="109">
        <v>3722170.0113263996</v>
      </c>
      <c r="G14" s="109">
        <v>3555345.0043079597</v>
      </c>
      <c r="H14" s="109">
        <v>3554121.081451661</v>
      </c>
      <c r="I14" s="109">
        <v>3946981.1020232472</v>
      </c>
      <c r="J14" s="109">
        <v>3780492.4971809234</v>
      </c>
      <c r="K14" s="109">
        <v>4294606.5061659385</v>
      </c>
      <c r="L14" s="109">
        <v>2225634.1908985674</v>
      </c>
      <c r="M14" s="109">
        <v>2702805.9392836466</v>
      </c>
      <c r="N14" s="109">
        <v>2949968.945915787</v>
      </c>
      <c r="O14" s="109">
        <v>3173255.4051935989</v>
      </c>
      <c r="P14" s="109">
        <v>3327501.1965042241</v>
      </c>
      <c r="Q14" s="109">
        <v>3249789.6219938667</v>
      </c>
      <c r="R14" s="109">
        <v>3063532.0554491817</v>
      </c>
      <c r="S14" s="109">
        <v>3001618.1302567902</v>
      </c>
      <c r="T14" s="109">
        <v>2951138.9333981788</v>
      </c>
      <c r="U14" s="109">
        <v>2869826.0274814945</v>
      </c>
      <c r="V14" s="109">
        <v>2658262.1217376427</v>
      </c>
      <c r="W14" s="109">
        <v>3037739.2349363123</v>
      </c>
      <c r="X14" s="109">
        <v>3243796.8138830336</v>
      </c>
      <c r="Y14" s="109">
        <v>3071445.8755553477</v>
      </c>
      <c r="Z14" s="109">
        <v>2672854.3003042983</v>
      </c>
      <c r="AA14" s="109">
        <v>2084980.697508859</v>
      </c>
      <c r="AB14" s="142">
        <v>1576762.9313619542</v>
      </c>
      <c r="AC14" s="152">
        <v>74761414.620086923</v>
      </c>
      <c r="AD14" s="152"/>
    </row>
    <row r="15" spans="1:33" ht="14" x14ac:dyDescent="0.25">
      <c r="A15" s="201">
        <v>47150</v>
      </c>
      <c r="B15" s="199">
        <v>69574468.016287327</v>
      </c>
      <c r="C15" s="94" t="s">
        <v>35</v>
      </c>
      <c r="D15" s="95">
        <v>20</v>
      </c>
      <c r="E15" s="148">
        <v>135539.07804808245</v>
      </c>
      <c r="F15" s="149">
        <v>125422.64047231506</v>
      </c>
      <c r="G15" s="149">
        <v>121077.22362370808</v>
      </c>
      <c r="H15" s="149">
        <v>123828.28786130626</v>
      </c>
      <c r="I15" s="149">
        <v>153802.07000318982</v>
      </c>
      <c r="J15" s="149">
        <v>176306.29143927453</v>
      </c>
      <c r="K15" s="149">
        <v>186755.70394927199</v>
      </c>
      <c r="L15" s="149">
        <v>73606.274336757851</v>
      </c>
      <c r="M15" s="149">
        <v>82954.049139863477</v>
      </c>
      <c r="N15" s="149">
        <v>86968.342856791671</v>
      </c>
      <c r="O15" s="149">
        <v>92241.230914108863</v>
      </c>
      <c r="P15" s="149">
        <v>96376.901251939911</v>
      </c>
      <c r="Q15" s="149">
        <v>92809.111950630555</v>
      </c>
      <c r="R15" s="149">
        <v>89526.483017250735</v>
      </c>
      <c r="S15" s="149">
        <v>91920.240690449747</v>
      </c>
      <c r="T15" s="149">
        <v>93166.191848414121</v>
      </c>
      <c r="U15" s="149">
        <v>92242.175011006882</v>
      </c>
      <c r="V15" s="149">
        <v>104098.61985586293</v>
      </c>
      <c r="W15" s="149">
        <v>115540.95757856166</v>
      </c>
      <c r="X15" s="149">
        <v>124230.77244345674</v>
      </c>
      <c r="Y15" s="149">
        <v>116977.51014078419</v>
      </c>
      <c r="Z15" s="149">
        <v>101393.14353204178</v>
      </c>
      <c r="AA15" s="149">
        <v>77716.542335164806</v>
      </c>
      <c r="AB15" s="150">
        <v>57176.51669328037</v>
      </c>
      <c r="AC15" s="151">
        <v>52233527.179870293</v>
      </c>
      <c r="AF15" s="1" t="s">
        <v>1</v>
      </c>
      <c r="AG15" s="1">
        <v>2</v>
      </c>
    </row>
    <row r="16" spans="1:33" ht="14" x14ac:dyDescent="0.25">
      <c r="A16" s="201"/>
      <c r="B16" s="199"/>
      <c r="C16" s="100" t="s">
        <v>36</v>
      </c>
      <c r="D16" s="101">
        <v>4</v>
      </c>
      <c r="E16" s="145">
        <v>143505.93515751118</v>
      </c>
      <c r="F16" s="146">
        <v>131977.11066318295</v>
      </c>
      <c r="G16" s="146">
        <v>125744.89707647944</v>
      </c>
      <c r="H16" s="146">
        <v>125115.84908085679</v>
      </c>
      <c r="I16" s="146">
        <v>135423.91329561896</v>
      </c>
      <c r="J16" s="146">
        <v>123535.22816824651</v>
      </c>
      <c r="K16" s="146">
        <v>145171.56705590952</v>
      </c>
      <c r="L16" s="146">
        <v>55652.296703972643</v>
      </c>
      <c r="M16" s="146">
        <v>72107.926307158588</v>
      </c>
      <c r="N16" s="146">
        <v>82859.784308831542</v>
      </c>
      <c r="O16" s="146">
        <v>89142.731429934604</v>
      </c>
      <c r="P16" s="146">
        <v>93410.908612704879</v>
      </c>
      <c r="Q16" s="146">
        <v>91899.898376543235</v>
      </c>
      <c r="R16" s="146">
        <v>84207.862379372513</v>
      </c>
      <c r="S16" s="146">
        <v>76489.393620213115</v>
      </c>
      <c r="T16" s="146">
        <v>72475.40299112699</v>
      </c>
      <c r="U16" s="146">
        <v>69437.713237590695</v>
      </c>
      <c r="V16" s="146">
        <v>90060.600292897056</v>
      </c>
      <c r="W16" s="146">
        <v>101900.28116215723</v>
      </c>
      <c r="X16" s="146">
        <v>109637.85505116229</v>
      </c>
      <c r="Y16" s="146">
        <v>104579.22098545611</v>
      </c>
      <c r="Z16" s="146">
        <v>92748.937892667251</v>
      </c>
      <c r="AA16" s="146">
        <v>75022.159371573172</v>
      </c>
      <c r="AB16" s="147">
        <v>58551.720381777719</v>
      </c>
      <c r="AC16" s="152">
        <v>9402636.774411777</v>
      </c>
      <c r="AF16" s="1" t="s">
        <v>3</v>
      </c>
      <c r="AG16" s="1">
        <v>2</v>
      </c>
    </row>
    <row r="17" spans="1:33" ht="14" x14ac:dyDescent="0.25">
      <c r="A17" s="201"/>
      <c r="B17" s="199"/>
      <c r="C17" s="106" t="s">
        <v>37</v>
      </c>
      <c r="D17" s="107">
        <v>4</v>
      </c>
      <c r="E17" s="174">
        <v>142247.80873792409</v>
      </c>
      <c r="F17" s="143">
        <v>128811.06938060626</v>
      </c>
      <c r="G17" s="143">
        <v>121619.77494013734</v>
      </c>
      <c r="H17" s="143">
        <v>118727.64940512776</v>
      </c>
      <c r="I17" s="143">
        <v>120691.69600184105</v>
      </c>
      <c r="J17" s="143">
        <v>102567.29361235714</v>
      </c>
      <c r="K17" s="143">
        <v>112803.1809502964</v>
      </c>
      <c r="L17" s="143">
        <v>23721.877261773712</v>
      </c>
      <c r="M17" s="143">
        <v>40297.985268125041</v>
      </c>
      <c r="N17" s="143">
        <v>52594.851683130328</v>
      </c>
      <c r="O17" s="143">
        <v>61670.534712640096</v>
      </c>
      <c r="P17" s="143">
        <v>66842.690975495017</v>
      </c>
      <c r="Q17" s="143">
        <v>68661.379707437547</v>
      </c>
      <c r="R17" s="143">
        <v>65326.781157207923</v>
      </c>
      <c r="S17" s="143">
        <v>59400.638387326493</v>
      </c>
      <c r="T17" s="143">
        <v>55229.417053129364</v>
      </c>
      <c r="U17" s="143">
        <v>53231.648380515951</v>
      </c>
      <c r="V17" s="143">
        <v>79298.069573186367</v>
      </c>
      <c r="W17" s="143">
        <v>95390.206563663378</v>
      </c>
      <c r="X17" s="143">
        <v>107451.07003667437</v>
      </c>
      <c r="Y17" s="143">
        <v>103692.29607914966</v>
      </c>
      <c r="Z17" s="143">
        <v>89163.836146313173</v>
      </c>
      <c r="AA17" s="143">
        <v>67073.907140771087</v>
      </c>
      <c r="AB17" s="144">
        <v>48060.35234648348</v>
      </c>
      <c r="AC17" s="153">
        <v>7938304.0620052516</v>
      </c>
      <c r="AF17" s="1" t="s">
        <v>2</v>
      </c>
      <c r="AG17" s="1">
        <v>2</v>
      </c>
    </row>
    <row r="18" spans="1:33" ht="14.5" thickBot="1" x14ac:dyDescent="0.3">
      <c r="A18" s="202"/>
      <c r="B18" s="200"/>
      <c r="C18" s="112" t="s">
        <v>34</v>
      </c>
      <c r="D18" s="113">
        <v>28</v>
      </c>
      <c r="E18" s="108">
        <v>3853796.5365433898</v>
      </c>
      <c r="F18" s="109">
        <v>3551605.5296214581</v>
      </c>
      <c r="G18" s="109">
        <v>3411003.1605406282</v>
      </c>
      <c r="H18" s="109">
        <v>3451939.7511700634</v>
      </c>
      <c r="I18" s="109">
        <v>4100503.8372536367</v>
      </c>
      <c r="J18" s="109">
        <v>4430535.9159079054</v>
      </c>
      <c r="K18" s="109">
        <v>4767013.0710102627</v>
      </c>
      <c r="L18" s="109">
        <v>1789622.1825981424</v>
      </c>
      <c r="M18" s="109">
        <v>2108704.6290984042</v>
      </c>
      <c r="N18" s="109">
        <v>2281185.401103681</v>
      </c>
      <c r="O18" s="109">
        <v>2448077.6828524759</v>
      </c>
      <c r="P18" s="109">
        <v>2568552.4233915978</v>
      </c>
      <c r="Q18" s="109">
        <v>2498427.3513485342</v>
      </c>
      <c r="R18" s="109">
        <v>2388668.2344913362</v>
      </c>
      <c r="S18" s="109">
        <v>2381964.9418391534</v>
      </c>
      <c r="T18" s="109">
        <v>2374143.1171453078</v>
      </c>
      <c r="U18" s="109">
        <v>2335520.9466925645</v>
      </c>
      <c r="V18" s="109">
        <v>2759407.0765815922</v>
      </c>
      <c r="W18" s="109">
        <v>3099981.1024745153</v>
      </c>
      <c r="X18" s="109">
        <v>3352971.1492204815</v>
      </c>
      <c r="Y18" s="109">
        <v>3172636.2710741069</v>
      </c>
      <c r="Z18" s="109">
        <v>2755513.9667967577</v>
      </c>
      <c r="AA18" s="109">
        <v>2122715.1127526732</v>
      </c>
      <c r="AB18" s="142">
        <v>1569978.6247786523</v>
      </c>
      <c r="AC18" s="152">
        <v>69574468.016287327</v>
      </c>
      <c r="AD18" s="152"/>
    </row>
    <row r="19" spans="1:33" ht="14" x14ac:dyDescent="0.25">
      <c r="A19" s="204">
        <v>47178</v>
      </c>
      <c r="B19" s="199">
        <v>73795592.907111287</v>
      </c>
      <c r="C19" s="94" t="s">
        <v>35</v>
      </c>
      <c r="D19" s="95">
        <v>19</v>
      </c>
      <c r="E19" s="148">
        <v>133845.99880318015</v>
      </c>
      <c r="F19" s="149">
        <v>123675.31399141045</v>
      </c>
      <c r="G19" s="149">
        <v>119722.55697422473</v>
      </c>
      <c r="H19" s="149">
        <v>122100.93655283104</v>
      </c>
      <c r="I19" s="149">
        <v>149975.63613334222</v>
      </c>
      <c r="J19" s="149">
        <v>167365.98118188532</v>
      </c>
      <c r="K19" s="149">
        <v>180023.248354193</v>
      </c>
      <c r="L19" s="149">
        <v>72567.410190331953</v>
      </c>
      <c r="M19" s="149">
        <v>82129.612113153358</v>
      </c>
      <c r="N19" s="149">
        <v>86204.004656219651</v>
      </c>
      <c r="O19" s="149">
        <v>91810.495663145353</v>
      </c>
      <c r="P19" s="149">
        <v>95921.056383923657</v>
      </c>
      <c r="Q19" s="149">
        <v>92543.812708212703</v>
      </c>
      <c r="R19" s="149">
        <v>88981.148359510698</v>
      </c>
      <c r="S19" s="149">
        <v>90920.075484581248</v>
      </c>
      <c r="T19" s="149">
        <v>92177.43637887096</v>
      </c>
      <c r="U19" s="149">
        <v>91119.322079922626</v>
      </c>
      <c r="V19" s="149">
        <v>102243.79573126076</v>
      </c>
      <c r="W19" s="149">
        <v>113058.42363617767</v>
      </c>
      <c r="X19" s="149">
        <v>120012.40972638477</v>
      </c>
      <c r="Y19" s="149">
        <v>113206.98668245114</v>
      </c>
      <c r="Z19" s="149">
        <v>97803.974686135363</v>
      </c>
      <c r="AA19" s="149">
        <v>75272.363329219312</v>
      </c>
      <c r="AB19" s="150">
        <v>55873.047998564638</v>
      </c>
      <c r="AC19" s="151">
        <v>48612545.908183523</v>
      </c>
      <c r="AF19" s="1" t="s">
        <v>1</v>
      </c>
      <c r="AG19" s="1">
        <v>3</v>
      </c>
    </row>
    <row r="20" spans="1:33" ht="14" x14ac:dyDescent="0.25">
      <c r="A20" s="201"/>
      <c r="B20" s="199"/>
      <c r="C20" s="100" t="s">
        <v>36</v>
      </c>
      <c r="D20" s="101">
        <v>5</v>
      </c>
      <c r="E20" s="145">
        <v>138285.7153036778</v>
      </c>
      <c r="F20" s="146">
        <v>125807.66524496688</v>
      </c>
      <c r="G20" s="146">
        <v>120037.33608612427</v>
      </c>
      <c r="H20" s="146">
        <v>119676.08478834276</v>
      </c>
      <c r="I20" s="146">
        <v>128928.53412441458</v>
      </c>
      <c r="J20" s="146">
        <v>116248.75925679016</v>
      </c>
      <c r="K20" s="146">
        <v>135895.17960520022</v>
      </c>
      <c r="L20" s="146">
        <v>73899.243770907196</v>
      </c>
      <c r="M20" s="146">
        <v>86185.741863745527</v>
      </c>
      <c r="N20" s="146">
        <v>91103.709874011896</v>
      </c>
      <c r="O20" s="146">
        <v>93244.273685695909</v>
      </c>
      <c r="P20" s="146">
        <v>95236.199585364055</v>
      </c>
      <c r="Q20" s="146">
        <v>91362.844302383019</v>
      </c>
      <c r="R20" s="146">
        <v>83421.774672391359</v>
      </c>
      <c r="S20" s="146">
        <v>74687.908736283847</v>
      </c>
      <c r="T20" s="146">
        <v>69473.877445208171</v>
      </c>
      <c r="U20" s="146">
        <v>67819.418772692763</v>
      </c>
      <c r="V20" s="146">
        <v>87126.761955719587</v>
      </c>
      <c r="W20" s="146">
        <v>98417.180618644503</v>
      </c>
      <c r="X20" s="146">
        <v>104630.90914570159</v>
      </c>
      <c r="Y20" s="146">
        <v>99497.506883566341</v>
      </c>
      <c r="Z20" s="146">
        <v>87690.281333129562</v>
      </c>
      <c r="AA20" s="146">
        <v>70605.931540100079</v>
      </c>
      <c r="AB20" s="147">
        <v>55366.767106723601</v>
      </c>
      <c r="AC20" s="152">
        <v>11573248.028508926</v>
      </c>
      <c r="AF20" s="1" t="s">
        <v>3</v>
      </c>
      <c r="AG20" s="1">
        <v>3</v>
      </c>
    </row>
    <row r="21" spans="1:33" ht="14" x14ac:dyDescent="0.25">
      <c r="A21" s="201"/>
      <c r="B21" s="199"/>
      <c r="C21" s="106" t="s">
        <v>37</v>
      </c>
      <c r="D21" s="107">
        <v>7</v>
      </c>
      <c r="E21" s="174">
        <v>136084.20748802213</v>
      </c>
      <c r="F21" s="143">
        <v>123532.59629614987</v>
      </c>
      <c r="G21" s="143">
        <v>117438.30928539592</v>
      </c>
      <c r="H21" s="143">
        <v>114609.63014918777</v>
      </c>
      <c r="I21" s="143">
        <v>117424.7150859987</v>
      </c>
      <c r="J21" s="143">
        <v>98335.378800975159</v>
      </c>
      <c r="K21" s="143">
        <v>108667.26678043972</v>
      </c>
      <c r="L21" s="143">
        <v>29589.563643117799</v>
      </c>
      <c r="M21" s="143">
        <v>46523.350934686481</v>
      </c>
      <c r="N21" s="143">
        <v>58701.626352981977</v>
      </c>
      <c r="O21" s="143">
        <v>66987.674180447706</v>
      </c>
      <c r="P21" s="143">
        <v>68273.144870723278</v>
      </c>
      <c r="Q21" s="143">
        <v>66514.298266592057</v>
      </c>
      <c r="R21" s="143">
        <v>63718.970770148961</v>
      </c>
      <c r="S21" s="143">
        <v>59377.175664568378</v>
      </c>
      <c r="T21" s="143">
        <v>57868.600439418522</v>
      </c>
      <c r="U21" s="143">
        <v>58096.594345112848</v>
      </c>
      <c r="V21" s="143">
        <v>75214.781665667688</v>
      </c>
      <c r="W21" s="143">
        <v>89462.239694672986</v>
      </c>
      <c r="X21" s="143">
        <v>98303.811401873041</v>
      </c>
      <c r="Y21" s="143">
        <v>94660.679204258529</v>
      </c>
      <c r="Z21" s="143">
        <v>82067.070624456261</v>
      </c>
      <c r="AA21" s="143">
        <v>64474.901461481131</v>
      </c>
      <c r="AB21" s="144">
        <v>48330.408367742573</v>
      </c>
      <c r="AC21" s="153">
        <v>13609798.970418837</v>
      </c>
      <c r="AF21" s="1" t="s">
        <v>2</v>
      </c>
      <c r="AG21" s="1">
        <v>3</v>
      </c>
    </row>
    <row r="22" spans="1:33" ht="14.5" thickBot="1" x14ac:dyDescent="0.3">
      <c r="A22" s="202"/>
      <c r="B22" s="200"/>
      <c r="C22" s="112" t="s">
        <v>34</v>
      </c>
      <c r="D22" s="113">
        <v>31</v>
      </c>
      <c r="E22" s="108">
        <v>4187092.0061949668</v>
      </c>
      <c r="F22" s="109">
        <v>3843597.4661346823</v>
      </c>
      <c r="G22" s="109">
        <v>3696983.4279386625</v>
      </c>
      <c r="H22" s="109">
        <v>3720565.6294898181</v>
      </c>
      <c r="I22" s="109">
        <v>4316152.7627575658</v>
      </c>
      <c r="J22" s="109">
        <v>4449545.0903465981</v>
      </c>
      <c r="K22" s="109">
        <v>4860588.4842187464</v>
      </c>
      <c r="L22" s="109">
        <v>1955403.9579726679</v>
      </c>
      <c r="M22" s="109">
        <v>2317054.7960114465</v>
      </c>
      <c r="N22" s="109">
        <v>2504306.0223091068</v>
      </c>
      <c r="O22" s="109">
        <v>2679534.5052913753</v>
      </c>
      <c r="P22" s="109">
        <v>2776593.0833164328</v>
      </c>
      <c r="Q22" s="109">
        <v>2680746.7508341009</v>
      </c>
      <c r="R22" s="109">
        <v>2553783.4875837029</v>
      </c>
      <c r="S22" s="109">
        <v>2516561.2075404418</v>
      </c>
      <c r="T22" s="109">
        <v>2503820.8815005184</v>
      </c>
      <c r="U22" s="109">
        <v>2477040.3737977836</v>
      </c>
      <c r="V22" s="109">
        <v>2904769.400332226</v>
      </c>
      <c r="W22" s="109">
        <v>3266431.6300433092</v>
      </c>
      <c r="X22" s="109">
        <v>3491517.0103429295</v>
      </c>
      <c r="Y22" s="109">
        <v>3311045.0358142131</v>
      </c>
      <c r="Z22" s="109">
        <v>2871196.4200734138</v>
      </c>
      <c r="AA22" s="109">
        <v>2234528.8711860352</v>
      </c>
      <c r="AB22" s="142">
        <v>1676734.6060805442</v>
      </c>
      <c r="AC22" s="152">
        <v>73795592.907111287</v>
      </c>
      <c r="AD22" s="152"/>
    </row>
    <row r="23" spans="1:33" ht="14" x14ac:dyDescent="0.25">
      <c r="A23" s="204">
        <v>47209</v>
      </c>
      <c r="B23" s="199">
        <v>71249544.26338461</v>
      </c>
      <c r="C23" s="94" t="s">
        <v>35</v>
      </c>
      <c r="D23" s="95">
        <v>21</v>
      </c>
      <c r="E23" s="148">
        <v>127111.08485427088</v>
      </c>
      <c r="F23" s="149">
        <v>117639.30100016786</v>
      </c>
      <c r="G23" s="149">
        <v>113548.14822315511</v>
      </c>
      <c r="H23" s="149">
        <v>116734.45762068733</v>
      </c>
      <c r="I23" s="149">
        <v>145818.95745797193</v>
      </c>
      <c r="J23" s="149">
        <v>164965.7136203369</v>
      </c>
      <c r="K23" s="149">
        <v>177435.82771733569</v>
      </c>
      <c r="L23" s="149">
        <v>73748.575135545936</v>
      </c>
      <c r="M23" s="149">
        <v>82619.560444444767</v>
      </c>
      <c r="N23" s="149">
        <v>86062.754029838004</v>
      </c>
      <c r="O23" s="149">
        <v>91395.287505876593</v>
      </c>
      <c r="P23" s="149">
        <v>95036.476974933394</v>
      </c>
      <c r="Q23" s="149">
        <v>92463.372132747172</v>
      </c>
      <c r="R23" s="149">
        <v>89501.982944242103</v>
      </c>
      <c r="S23" s="149">
        <v>91361.535161990207</v>
      </c>
      <c r="T23" s="149">
        <v>92249.328948944705</v>
      </c>
      <c r="U23" s="149">
        <v>91518.5622670468</v>
      </c>
      <c r="V23" s="149">
        <v>100396.52737263763</v>
      </c>
      <c r="W23" s="149">
        <v>112884.95354900458</v>
      </c>
      <c r="X23" s="149">
        <v>117737.58136137704</v>
      </c>
      <c r="Y23" s="149">
        <v>110306.45568682173</v>
      </c>
      <c r="Z23" s="149">
        <v>94258.534911209063</v>
      </c>
      <c r="AA23" s="149">
        <v>71418.410885228092</v>
      </c>
      <c r="AB23" s="150">
        <v>52001.172653173395</v>
      </c>
      <c r="AC23" s="151">
        <v>52672505.811638735</v>
      </c>
      <c r="AF23" s="1" t="s">
        <v>1</v>
      </c>
      <c r="AG23" s="1">
        <v>4</v>
      </c>
    </row>
    <row r="24" spans="1:33" ht="14" x14ac:dyDescent="0.25">
      <c r="A24" s="201"/>
      <c r="B24" s="199"/>
      <c r="C24" s="100" t="s">
        <v>36</v>
      </c>
      <c r="D24" s="101">
        <v>4</v>
      </c>
      <c r="E24" s="145">
        <v>136170.25972386109</v>
      </c>
      <c r="F24" s="146">
        <v>123649.14502120409</v>
      </c>
      <c r="G24" s="146">
        <v>117123.7003804893</v>
      </c>
      <c r="H24" s="146">
        <v>116279.12178971154</v>
      </c>
      <c r="I24" s="146">
        <v>127375.99813015525</v>
      </c>
      <c r="J24" s="146">
        <v>116053.0624294037</v>
      </c>
      <c r="K24" s="146">
        <v>140884.66818372323</v>
      </c>
      <c r="L24" s="146">
        <v>56195.47667855076</v>
      </c>
      <c r="M24" s="146">
        <v>73963.329219201813</v>
      </c>
      <c r="N24" s="146">
        <v>83881.711674897611</v>
      </c>
      <c r="O24" s="146">
        <v>89977.986674069252</v>
      </c>
      <c r="P24" s="146">
        <v>93391.730659028035</v>
      </c>
      <c r="Q24" s="146">
        <v>92037.893832186164</v>
      </c>
      <c r="R24" s="146">
        <v>85344.884929492939</v>
      </c>
      <c r="S24" s="146">
        <v>78851.892234733576</v>
      </c>
      <c r="T24" s="146">
        <v>76804.859436445768</v>
      </c>
      <c r="U24" s="146">
        <v>74170.818858198647</v>
      </c>
      <c r="V24" s="146">
        <v>88482.462795877495</v>
      </c>
      <c r="W24" s="146">
        <v>101416.65393601281</v>
      </c>
      <c r="X24" s="146">
        <v>104944.2789921895</v>
      </c>
      <c r="Y24" s="146">
        <v>99270.078369462222</v>
      </c>
      <c r="Z24" s="146">
        <v>86885.628387160177</v>
      </c>
      <c r="AA24" s="146">
        <v>69243.952814107266</v>
      </c>
      <c r="AB24" s="147">
        <v>53923.943726409219</v>
      </c>
      <c r="AC24" s="152">
        <v>9145294.1555062868</v>
      </c>
      <c r="AF24" s="1" t="s">
        <v>3</v>
      </c>
      <c r="AG24" s="1">
        <v>4</v>
      </c>
    </row>
    <row r="25" spans="1:33" ht="14" x14ac:dyDescent="0.25">
      <c r="A25" s="201"/>
      <c r="B25" s="199"/>
      <c r="C25" s="106" t="s">
        <v>37</v>
      </c>
      <c r="D25" s="107">
        <v>5</v>
      </c>
      <c r="E25" s="174">
        <v>132521.8290107681</v>
      </c>
      <c r="F25" s="143">
        <v>120094.52319566262</v>
      </c>
      <c r="G25" s="143">
        <v>113289.21515424045</v>
      </c>
      <c r="H25" s="143">
        <v>109682.97531473191</v>
      </c>
      <c r="I25" s="143">
        <v>111568.25338881064</v>
      </c>
      <c r="J25" s="143">
        <v>91956.686951291151</v>
      </c>
      <c r="K25" s="143">
        <v>104504.29986089958</v>
      </c>
      <c r="L25" s="143">
        <v>26577.800850308722</v>
      </c>
      <c r="M25" s="143">
        <v>41187.546909015502</v>
      </c>
      <c r="N25" s="143">
        <v>52385.68759073066</v>
      </c>
      <c r="O25" s="143">
        <v>60665.453611089317</v>
      </c>
      <c r="P25" s="143">
        <v>64557.508313257393</v>
      </c>
      <c r="Q25" s="143">
        <v>65979.081822037653</v>
      </c>
      <c r="R25" s="143">
        <v>64700.878748180396</v>
      </c>
      <c r="S25" s="143">
        <v>60159.859665556258</v>
      </c>
      <c r="T25" s="143">
        <v>55844.020124236355</v>
      </c>
      <c r="U25" s="143">
        <v>54454.673001389354</v>
      </c>
      <c r="V25" s="143">
        <v>76714.553690087458</v>
      </c>
      <c r="W25" s="143">
        <v>92623.617415979927</v>
      </c>
      <c r="X25" s="143">
        <v>101295.74825890479</v>
      </c>
      <c r="Y25" s="143">
        <v>97067.971862729173</v>
      </c>
      <c r="Z25" s="143">
        <v>82485.219997362117</v>
      </c>
      <c r="AA25" s="143">
        <v>61588.551350880676</v>
      </c>
      <c r="AB25" s="144">
        <v>44442.903159774673</v>
      </c>
      <c r="AC25" s="153">
        <v>9431744.2962396238</v>
      </c>
      <c r="AF25" s="1" t="s">
        <v>2</v>
      </c>
      <c r="AG25" s="1">
        <v>4</v>
      </c>
    </row>
    <row r="26" spans="1:33" ht="14.5" thickBot="1" x14ac:dyDescent="0.3">
      <c r="A26" s="202"/>
      <c r="B26" s="200"/>
      <c r="C26" s="112" t="s">
        <v>34</v>
      </c>
      <c r="D26" s="113">
        <v>30</v>
      </c>
      <c r="E26" s="108">
        <v>3876622.9658889733</v>
      </c>
      <c r="F26" s="109">
        <v>3565494.5170666547</v>
      </c>
      <c r="G26" s="109">
        <v>3419451.9899794171</v>
      </c>
      <c r="H26" s="109">
        <v>3464954.9737669397</v>
      </c>
      <c r="I26" s="109">
        <v>4129543.3660820848</v>
      </c>
      <c r="J26" s="109">
        <v>4388275.6705011455</v>
      </c>
      <c r="K26" s="109">
        <v>4812212.5541034397</v>
      </c>
      <c r="L26" s="109">
        <v>1906390.9888122114</v>
      </c>
      <c r="M26" s="109">
        <v>2236801.8207552251</v>
      </c>
      <c r="N26" s="109">
        <v>2404773.1192798419</v>
      </c>
      <c r="O26" s="109">
        <v>2582540.2523751319</v>
      </c>
      <c r="P26" s="109">
        <v>2692120.480676</v>
      </c>
      <c r="Q26" s="109">
        <v>2639777.799226623</v>
      </c>
      <c r="R26" s="109">
        <v>2544425.5752879577</v>
      </c>
      <c r="S26" s="109">
        <v>2534799.1056685098</v>
      </c>
      <c r="T26" s="109">
        <v>2523675.4462948041</v>
      </c>
      <c r="U26" s="109">
        <v>2490846.4480477246</v>
      </c>
      <c r="V26" s="109">
        <v>2845829.6944593373</v>
      </c>
      <c r="W26" s="109">
        <v>3239368.7273530466</v>
      </c>
      <c r="X26" s="109">
        <v>3398745.0658521997</v>
      </c>
      <c r="Y26" s="109">
        <v>3198855.742214751</v>
      </c>
      <c r="Z26" s="109">
        <v>2739397.8466708418</v>
      </c>
      <c r="AA26" s="109">
        <v>2084705.1966006225</v>
      </c>
      <c r="AB26" s="142">
        <v>1529934.9164211515</v>
      </c>
      <c r="AC26" s="152">
        <v>71249544.263384655</v>
      </c>
      <c r="AD26" s="152"/>
    </row>
    <row r="27" spans="1:33" ht="14" x14ac:dyDescent="0.25">
      <c r="A27" s="204">
        <v>47239</v>
      </c>
      <c r="B27" s="199">
        <v>72501874.472910196</v>
      </c>
      <c r="C27" s="94" t="s">
        <v>35</v>
      </c>
      <c r="D27" s="95">
        <v>21</v>
      </c>
      <c r="E27" s="148">
        <v>118132.74760639362</v>
      </c>
      <c r="F27" s="149">
        <v>108532.31809441236</v>
      </c>
      <c r="G27" s="149">
        <v>104498.91940684152</v>
      </c>
      <c r="H27" s="149">
        <v>107551.88082191646</v>
      </c>
      <c r="I27" s="149">
        <v>134169.36889674771</v>
      </c>
      <c r="J27" s="149">
        <v>148392.9782090951</v>
      </c>
      <c r="K27" s="149">
        <v>163330.01901282859</v>
      </c>
      <c r="L27" s="149">
        <v>86800.76434224179</v>
      </c>
      <c r="M27" s="149">
        <v>96770.224733188574</v>
      </c>
      <c r="N27" s="149">
        <v>101524.97369089889</v>
      </c>
      <c r="O27" s="149">
        <v>106393.81998848093</v>
      </c>
      <c r="P27" s="149">
        <v>110355.97072479465</v>
      </c>
      <c r="Q27" s="149">
        <v>107267.70424118293</v>
      </c>
      <c r="R27" s="149">
        <v>103351.43236771815</v>
      </c>
      <c r="S27" s="149">
        <v>105664.11562857669</v>
      </c>
      <c r="T27" s="149">
        <v>106765.25203787284</v>
      </c>
      <c r="U27" s="149">
        <v>105954.08846577155</v>
      </c>
      <c r="V27" s="149">
        <v>87276.50294187486</v>
      </c>
      <c r="W27" s="149">
        <v>98554.264538130155</v>
      </c>
      <c r="X27" s="149">
        <v>103211.96963386842</v>
      </c>
      <c r="Y27" s="149">
        <v>96324.067507742424</v>
      </c>
      <c r="Z27" s="149">
        <v>81136.025890160206</v>
      </c>
      <c r="AA27" s="149">
        <v>60434.412750641088</v>
      </c>
      <c r="AB27" s="150">
        <v>42694.593091015326</v>
      </c>
      <c r="AC27" s="151">
        <v>52186856.707070284</v>
      </c>
      <c r="AF27" s="1" t="s">
        <v>1</v>
      </c>
      <c r="AG27" s="1">
        <v>5</v>
      </c>
    </row>
    <row r="28" spans="1:33" ht="14" x14ac:dyDescent="0.25">
      <c r="A28" s="201"/>
      <c r="B28" s="199"/>
      <c r="C28" s="100" t="s">
        <v>36</v>
      </c>
      <c r="D28" s="101">
        <v>4</v>
      </c>
      <c r="E28" s="145">
        <v>127836.63977103628</v>
      </c>
      <c r="F28" s="146">
        <v>116029.26062426162</v>
      </c>
      <c r="G28" s="146">
        <v>110653.10737561541</v>
      </c>
      <c r="H28" s="146">
        <v>109800.27022683686</v>
      </c>
      <c r="I28" s="146">
        <v>119986.58603486307</v>
      </c>
      <c r="J28" s="146">
        <v>105248.43416269984</v>
      </c>
      <c r="K28" s="146">
        <v>129560.68750735204</v>
      </c>
      <c r="L28" s="146">
        <v>70861.139871188963</v>
      </c>
      <c r="M28" s="146">
        <v>88765.22781625668</v>
      </c>
      <c r="N28" s="146">
        <v>98713.028925864826</v>
      </c>
      <c r="O28" s="146">
        <v>104854.008197908</v>
      </c>
      <c r="P28" s="146">
        <v>108051.60571266506</v>
      </c>
      <c r="Q28" s="146">
        <v>106314.56800979823</v>
      </c>
      <c r="R28" s="146">
        <v>98754.382794286255</v>
      </c>
      <c r="S28" s="146">
        <v>90899.58307191261</v>
      </c>
      <c r="T28" s="146">
        <v>87207.653244549496</v>
      </c>
      <c r="U28" s="146">
        <v>84091.738539455167</v>
      </c>
      <c r="V28" s="146">
        <v>74091.969058887276</v>
      </c>
      <c r="W28" s="146">
        <v>86726.175406391136</v>
      </c>
      <c r="X28" s="146">
        <v>90441.155280440493</v>
      </c>
      <c r="Y28" s="146">
        <v>85264.038934089811</v>
      </c>
      <c r="Z28" s="146">
        <v>74288.481338521684</v>
      </c>
      <c r="AA28" s="146">
        <v>57718.397223378299</v>
      </c>
      <c r="AB28" s="147">
        <v>42351.5464058617</v>
      </c>
      <c r="AC28" s="152">
        <v>9074038.7421364803</v>
      </c>
      <c r="AF28" s="1" t="s">
        <v>3</v>
      </c>
      <c r="AG28" s="1">
        <v>5</v>
      </c>
    </row>
    <row r="29" spans="1:33" ht="14" x14ac:dyDescent="0.25">
      <c r="A29" s="201"/>
      <c r="B29" s="199"/>
      <c r="C29" s="106" t="s">
        <v>37</v>
      </c>
      <c r="D29" s="107">
        <v>6</v>
      </c>
      <c r="E29" s="174">
        <v>122253.27909675472</v>
      </c>
      <c r="F29" s="143">
        <v>110503.45811846881</v>
      </c>
      <c r="G29" s="143">
        <v>104496.56711548787</v>
      </c>
      <c r="H29" s="143">
        <v>100823.01594256864</v>
      </c>
      <c r="I29" s="143">
        <v>103258.04349159359</v>
      </c>
      <c r="J29" s="143">
        <v>82169.596441116664</v>
      </c>
      <c r="K29" s="143">
        <v>96140.724518967705</v>
      </c>
      <c r="L29" s="143">
        <v>35821.305565937859</v>
      </c>
      <c r="M29" s="143">
        <v>55091.024686763951</v>
      </c>
      <c r="N29" s="143">
        <v>68778.393146282222</v>
      </c>
      <c r="O29" s="143">
        <v>77788.791845969725</v>
      </c>
      <c r="P29" s="143">
        <v>82190.030865126042</v>
      </c>
      <c r="Q29" s="143">
        <v>82536.103183286716</v>
      </c>
      <c r="R29" s="143">
        <v>78292.733032850942</v>
      </c>
      <c r="S29" s="143">
        <v>70729.613191368684</v>
      </c>
      <c r="T29" s="143">
        <v>66596.562131179526</v>
      </c>
      <c r="U29" s="143">
        <v>66520.897509798553</v>
      </c>
      <c r="V29" s="143">
        <v>64795.961954799022</v>
      </c>
      <c r="W29" s="143">
        <v>80111.98358687156</v>
      </c>
      <c r="X29" s="143">
        <v>87247.582851508661</v>
      </c>
      <c r="Y29" s="143">
        <v>82734.18897145013</v>
      </c>
      <c r="Z29" s="143">
        <v>69279.20468463951</v>
      </c>
      <c r="AA29" s="143">
        <v>50764.905336338459</v>
      </c>
      <c r="AB29" s="144">
        <v>34572.536681439007</v>
      </c>
      <c r="AC29" s="153">
        <v>11240979.023703413</v>
      </c>
      <c r="AF29" s="1" t="s">
        <v>2</v>
      </c>
      <c r="AG29" s="1">
        <v>5</v>
      </c>
    </row>
    <row r="30" spans="1:33" ht="14.5" thickBot="1" x14ac:dyDescent="0.3">
      <c r="A30" s="202"/>
      <c r="B30" s="200"/>
      <c r="C30" s="112" t="s">
        <v>34</v>
      </c>
      <c r="D30" s="113">
        <v>31</v>
      </c>
      <c r="E30" s="108">
        <v>3725653.9333989397</v>
      </c>
      <c r="F30" s="109">
        <v>3406316.4711905187</v>
      </c>
      <c r="G30" s="109">
        <v>3264069.1397390608</v>
      </c>
      <c r="H30" s="109">
        <v>3302728.6738230055</v>
      </c>
      <c r="I30" s="109">
        <v>3917051.3519207155</v>
      </c>
      <c r="J30" s="109">
        <v>4030263.8576884964</v>
      </c>
      <c r="K30" s="109">
        <v>4525017.4964126144</v>
      </c>
      <c r="L30" s="109">
        <v>2321188.4440674605</v>
      </c>
      <c r="M30" s="109">
        <v>2717781.7787825707</v>
      </c>
      <c r="N30" s="109">
        <v>2939546.9220900293</v>
      </c>
      <c r="O30" s="109">
        <v>3120419.0036255494</v>
      </c>
      <c r="P30" s="109">
        <v>3242821.9932621042</v>
      </c>
      <c r="Q30" s="109">
        <v>3173096.6802037545</v>
      </c>
      <c r="R30" s="109">
        <v>3035154.0090963319</v>
      </c>
      <c r="S30" s="109">
        <v>3006922.439635973</v>
      </c>
      <c r="T30" s="109">
        <v>2990480.2785606044</v>
      </c>
      <c r="U30" s="109">
        <v>2960528.1969978148</v>
      </c>
      <c r="V30" s="109">
        <v>2517950.2097437154</v>
      </c>
      <c r="W30" s="109">
        <v>2897216.1584475269</v>
      </c>
      <c r="X30" s="109">
        <v>3052701.4805420502</v>
      </c>
      <c r="Y30" s="109">
        <v>2860266.707227651</v>
      </c>
      <c r="Z30" s="109">
        <v>2416685.6971552884</v>
      </c>
      <c r="AA30" s="109">
        <v>1804585.6886750069</v>
      </c>
      <c r="AB30" s="142">
        <v>1273427.8606234025</v>
      </c>
      <c r="AC30" s="152">
        <v>72501874.472910181</v>
      </c>
      <c r="AD30" s="152"/>
    </row>
    <row r="31" spans="1:33" ht="14" x14ac:dyDescent="0.25">
      <c r="A31" s="204">
        <v>47270</v>
      </c>
      <c r="B31" s="199">
        <v>72287926.374595091</v>
      </c>
      <c r="C31" s="94" t="s">
        <v>35</v>
      </c>
      <c r="D31" s="95">
        <v>19</v>
      </c>
      <c r="E31" s="148">
        <v>129067.5250513577</v>
      </c>
      <c r="F31" s="149">
        <v>118937.65277637883</v>
      </c>
      <c r="G31" s="149">
        <v>114474.29563745689</v>
      </c>
      <c r="H31" s="149">
        <v>116594.90994231599</v>
      </c>
      <c r="I31" s="149">
        <v>138708.59178650833</v>
      </c>
      <c r="J31" s="149">
        <v>143873.67278346521</v>
      </c>
      <c r="K31" s="149">
        <v>167019.06646455335</v>
      </c>
      <c r="L31" s="149">
        <v>80408.399117474488</v>
      </c>
      <c r="M31" s="149">
        <v>92633.798862884534</v>
      </c>
      <c r="N31" s="149">
        <v>98589.173349834702</v>
      </c>
      <c r="O31" s="149">
        <v>103735.47748728534</v>
      </c>
      <c r="P31" s="149">
        <v>108477.66609795287</v>
      </c>
      <c r="Q31" s="149">
        <v>106299.10205732974</v>
      </c>
      <c r="R31" s="149">
        <v>101298.45331423676</v>
      </c>
      <c r="S31" s="149">
        <v>101600.98611432766</v>
      </c>
      <c r="T31" s="149">
        <v>100733.81862909469</v>
      </c>
      <c r="U31" s="149">
        <v>98616.347188547908</v>
      </c>
      <c r="V31" s="149">
        <v>98409.292830125487</v>
      </c>
      <c r="W31" s="149">
        <v>108641.2528879827</v>
      </c>
      <c r="X31" s="149">
        <v>115190.34573294234</v>
      </c>
      <c r="Y31" s="149">
        <v>107985.65252940737</v>
      </c>
      <c r="Z31" s="149">
        <v>93121.297711588501</v>
      </c>
      <c r="AA31" s="149">
        <v>72378.033613791617</v>
      </c>
      <c r="AB31" s="150">
        <v>53213.830972311167</v>
      </c>
      <c r="AC31" s="151">
        <v>48830164.215843931</v>
      </c>
      <c r="AF31" s="1" t="s">
        <v>1</v>
      </c>
      <c r="AG31" s="1">
        <v>6</v>
      </c>
    </row>
    <row r="32" spans="1:33" ht="14" x14ac:dyDescent="0.25">
      <c r="A32" s="201"/>
      <c r="B32" s="199"/>
      <c r="C32" s="100" t="s">
        <v>36</v>
      </c>
      <c r="D32" s="101">
        <v>5</v>
      </c>
      <c r="E32" s="145">
        <v>137205.17566273338</v>
      </c>
      <c r="F32" s="146">
        <v>125985.6123355426</v>
      </c>
      <c r="G32" s="146">
        <v>119987.61720302625</v>
      </c>
      <c r="H32" s="146">
        <v>119763.98915235346</v>
      </c>
      <c r="I32" s="146">
        <v>129032.39961636206</v>
      </c>
      <c r="J32" s="146">
        <v>114324.47810490537</v>
      </c>
      <c r="K32" s="146">
        <v>137848.33283897009</v>
      </c>
      <c r="L32" s="146">
        <v>63284.576135599011</v>
      </c>
      <c r="M32" s="146">
        <v>80549.159865498339</v>
      </c>
      <c r="N32" s="146">
        <v>91264.389206912339</v>
      </c>
      <c r="O32" s="146">
        <v>97890.771921833322</v>
      </c>
      <c r="P32" s="146">
        <v>101043.47392651727</v>
      </c>
      <c r="Q32" s="146">
        <v>98261.971105463323</v>
      </c>
      <c r="R32" s="146">
        <v>90751.583527840237</v>
      </c>
      <c r="S32" s="146">
        <v>82947.856530797639</v>
      </c>
      <c r="T32" s="146">
        <v>78660.854859261395</v>
      </c>
      <c r="U32" s="146">
        <v>75560.386749635843</v>
      </c>
      <c r="V32" s="146">
        <v>84180.170064711652</v>
      </c>
      <c r="W32" s="146">
        <v>95664.771634601871</v>
      </c>
      <c r="X32" s="146">
        <v>101488.65616111095</v>
      </c>
      <c r="Y32" s="146">
        <v>96337.901211105011</v>
      </c>
      <c r="Z32" s="146">
        <v>84183.900137525081</v>
      </c>
      <c r="AA32" s="146">
        <v>68340.145221387444</v>
      </c>
      <c r="AB32" s="147">
        <v>53869.390818220549</v>
      </c>
      <c r="AC32" s="152">
        <v>11642137.81995957</v>
      </c>
      <c r="AF32" s="1" t="s">
        <v>3</v>
      </c>
      <c r="AG32" s="1">
        <v>6</v>
      </c>
    </row>
    <row r="33" spans="1:33" ht="14" x14ac:dyDescent="0.25">
      <c r="A33" s="201"/>
      <c r="B33" s="199"/>
      <c r="C33" s="106" t="s">
        <v>37</v>
      </c>
      <c r="D33" s="107">
        <v>6</v>
      </c>
      <c r="E33" s="174">
        <v>134605.44655336119</v>
      </c>
      <c r="F33" s="143">
        <v>121597.54459480838</v>
      </c>
      <c r="G33" s="143">
        <v>114541.24165762684</v>
      </c>
      <c r="H33" s="143">
        <v>111415.62738430371</v>
      </c>
      <c r="I33" s="143">
        <v>114112.85550450481</v>
      </c>
      <c r="J33" s="143">
        <v>93033.558084559816</v>
      </c>
      <c r="K33" s="143">
        <v>106197.76909152845</v>
      </c>
      <c r="L33" s="143">
        <v>31252.221522698081</v>
      </c>
      <c r="M33" s="143">
        <v>49141.325747378556</v>
      </c>
      <c r="N33" s="143">
        <v>63668.452376014582</v>
      </c>
      <c r="O33" s="143">
        <v>72483.363828046582</v>
      </c>
      <c r="P33" s="143">
        <v>77465.276009160443</v>
      </c>
      <c r="Q33" s="143">
        <v>78606.88723577332</v>
      </c>
      <c r="R33" s="143">
        <v>71233.239633956502</v>
      </c>
      <c r="S33" s="143">
        <v>64757.113709493598</v>
      </c>
      <c r="T33" s="143">
        <v>61034.829886736887</v>
      </c>
      <c r="U33" s="143">
        <v>58669.957414857156</v>
      </c>
      <c r="V33" s="143">
        <v>75069.168521977714</v>
      </c>
      <c r="W33" s="143">
        <v>90163.040690209717</v>
      </c>
      <c r="X33" s="143">
        <v>97818.03154439044</v>
      </c>
      <c r="Y33" s="143">
        <v>93590.06698593052</v>
      </c>
      <c r="Z33" s="143">
        <v>80057.560823313834</v>
      </c>
      <c r="AA33" s="143">
        <v>62271.145075289191</v>
      </c>
      <c r="AB33" s="144">
        <v>46484.99925601179</v>
      </c>
      <c r="AC33" s="153">
        <v>11815624.338791592</v>
      </c>
      <c r="AF33" s="1" t="s">
        <v>2</v>
      </c>
      <c r="AG33" s="1">
        <v>6</v>
      </c>
    </row>
    <row r="34" spans="1:33" ht="14.5" thickBot="1" x14ac:dyDescent="0.3">
      <c r="A34" s="202"/>
      <c r="B34" s="200"/>
      <c r="C34" s="112" t="s">
        <v>34</v>
      </c>
      <c r="D34" s="113">
        <v>30</v>
      </c>
      <c r="E34" s="108">
        <v>3945941.533609631</v>
      </c>
      <c r="F34" s="109">
        <v>3619328.7319977614</v>
      </c>
      <c r="G34" s="109">
        <v>3462197.1530725732</v>
      </c>
      <c r="H34" s="109">
        <v>3482616.9989715931</v>
      </c>
      <c r="I34" s="109">
        <v>3965302.3750524973</v>
      </c>
      <c r="J34" s="109">
        <v>3863423.521917725</v>
      </c>
      <c r="K34" s="109">
        <v>4499790.5415705349</v>
      </c>
      <c r="L34" s="109">
        <v>2031695.7930461988</v>
      </c>
      <c r="M34" s="109">
        <v>2457635.9322065692</v>
      </c>
      <c r="N34" s="109">
        <v>2711526.9539375082</v>
      </c>
      <c r="O34" s="109">
        <v>2895328.1148358677</v>
      </c>
      <c r="P34" s="109">
        <v>3031084.6815486532</v>
      </c>
      <c r="Q34" s="109">
        <v>2982634.1180312219</v>
      </c>
      <c r="R34" s="109">
        <v>2805827.9684134386</v>
      </c>
      <c r="S34" s="109">
        <v>2733700.7010831754</v>
      </c>
      <c r="T34" s="109">
        <v>2673455.8075695275</v>
      </c>
      <c r="U34" s="109">
        <v>2603532.2748197326</v>
      </c>
      <c r="V34" s="109">
        <v>2741092.4252278088</v>
      </c>
      <c r="W34" s="109">
        <v>3083485.9071859391</v>
      </c>
      <c r="X34" s="109">
        <v>3282968.038997802</v>
      </c>
      <c r="Y34" s="109">
        <v>3094957.3060298478</v>
      </c>
      <c r="Z34" s="109">
        <v>2670569.5221476899</v>
      </c>
      <c r="AA34" s="109">
        <v>2090510.2352207131</v>
      </c>
      <c r="AB34" s="142">
        <v>1559319.7381010856</v>
      </c>
      <c r="AC34" s="152">
        <v>72287926.374595091</v>
      </c>
      <c r="AD34" s="152"/>
    </row>
    <row r="35" spans="1:33" ht="14" x14ac:dyDescent="0.25">
      <c r="A35" s="204">
        <v>47300</v>
      </c>
      <c r="B35" s="199">
        <v>72883374.241281688</v>
      </c>
      <c r="C35" s="94" t="s">
        <v>35</v>
      </c>
      <c r="D35" s="95">
        <v>20</v>
      </c>
      <c r="E35" s="148">
        <v>130503.36411067164</v>
      </c>
      <c r="F35" s="149">
        <v>121054.01771472435</v>
      </c>
      <c r="G35" s="149">
        <v>116658.08540609482</v>
      </c>
      <c r="H35" s="149">
        <v>119149.78126682775</v>
      </c>
      <c r="I35" s="149">
        <v>143000.32180838671</v>
      </c>
      <c r="J35" s="149">
        <v>155019.1985363939</v>
      </c>
      <c r="K35" s="149">
        <v>172083.50520010604</v>
      </c>
      <c r="L35" s="149">
        <v>73812.446029820378</v>
      </c>
      <c r="M35" s="149">
        <v>84506.01363859656</v>
      </c>
      <c r="N35" s="149">
        <v>90046.79775914512</v>
      </c>
      <c r="O35" s="149">
        <v>95722.973231725235</v>
      </c>
      <c r="P35" s="149">
        <v>99960.279281542564</v>
      </c>
      <c r="Q35" s="149">
        <v>96200.392413516325</v>
      </c>
      <c r="R35" s="149">
        <v>91473.495354379964</v>
      </c>
      <c r="S35" s="149">
        <v>92120.074714864066</v>
      </c>
      <c r="T35" s="149">
        <v>92707.712539698783</v>
      </c>
      <c r="U35" s="149">
        <v>90726.082698473227</v>
      </c>
      <c r="V35" s="149">
        <v>98169.018378232737</v>
      </c>
      <c r="W35" s="149">
        <v>107499.14632422666</v>
      </c>
      <c r="X35" s="149">
        <v>116140.58335645258</v>
      </c>
      <c r="Y35" s="149">
        <v>109415.21585906421</v>
      </c>
      <c r="Z35" s="149">
        <v>94667.394945260137</v>
      </c>
      <c r="AA35" s="149">
        <v>72532.597478409341</v>
      </c>
      <c r="AB35" s="150">
        <v>54146.338793817733</v>
      </c>
      <c r="AC35" s="151">
        <v>50346296.736808628</v>
      </c>
      <c r="AF35" s="1" t="s">
        <v>1</v>
      </c>
      <c r="AG35" s="1">
        <v>7</v>
      </c>
    </row>
    <row r="36" spans="1:33" ht="14" x14ac:dyDescent="0.25">
      <c r="A36" s="201"/>
      <c r="B36" s="199"/>
      <c r="C36" s="100" t="s">
        <v>36</v>
      </c>
      <c r="D36" s="101">
        <v>4</v>
      </c>
      <c r="E36" s="145">
        <v>137148.60001474308</v>
      </c>
      <c r="F36" s="146">
        <v>126781.65507833075</v>
      </c>
      <c r="G36" s="146">
        <v>120662.44814754602</v>
      </c>
      <c r="H36" s="146">
        <v>120220.8061465013</v>
      </c>
      <c r="I36" s="146">
        <v>128564.88763879244</v>
      </c>
      <c r="J36" s="146">
        <v>113240.23320248172</v>
      </c>
      <c r="K36" s="146">
        <v>135696.13737092153</v>
      </c>
      <c r="L36" s="146">
        <v>54233.711210212743</v>
      </c>
      <c r="M36" s="146">
        <v>71740.207643173562</v>
      </c>
      <c r="N36" s="146">
        <v>84593.352336068347</v>
      </c>
      <c r="O36" s="146">
        <v>91906.656853555207</v>
      </c>
      <c r="P36" s="146">
        <v>94856.414676626417</v>
      </c>
      <c r="Q36" s="146">
        <v>92333.051339067373</v>
      </c>
      <c r="R36" s="146">
        <v>84651.09460949713</v>
      </c>
      <c r="S36" s="146">
        <v>76791.460690086518</v>
      </c>
      <c r="T36" s="146">
        <v>72363.797264825858</v>
      </c>
      <c r="U36" s="146">
        <v>69833.19625507023</v>
      </c>
      <c r="V36" s="146">
        <v>85801.633991070412</v>
      </c>
      <c r="W36" s="146">
        <v>96227.995013189415</v>
      </c>
      <c r="X36" s="146">
        <v>103030.67779671498</v>
      </c>
      <c r="Y36" s="146">
        <v>98051.836067321885</v>
      </c>
      <c r="Z36" s="146">
        <v>85888.806093868494</v>
      </c>
      <c r="AA36" s="146">
        <v>70621.420635350762</v>
      </c>
      <c r="AB36" s="147">
        <v>54695.317982211083</v>
      </c>
      <c r="AC36" s="152">
        <v>9079741.59222891</v>
      </c>
      <c r="AF36" s="1" t="s">
        <v>3</v>
      </c>
      <c r="AG36" s="1">
        <v>7</v>
      </c>
    </row>
    <row r="37" spans="1:33" ht="14" x14ac:dyDescent="0.25">
      <c r="A37" s="201"/>
      <c r="B37" s="199"/>
      <c r="C37" s="106" t="s">
        <v>37</v>
      </c>
      <c r="D37" s="107">
        <v>7</v>
      </c>
      <c r="E37" s="174">
        <v>133840.17187762383</v>
      </c>
      <c r="F37" s="143">
        <v>122940.73841356147</v>
      </c>
      <c r="G37" s="143">
        <v>116431.58956464333</v>
      </c>
      <c r="H37" s="143">
        <v>113424.37886147088</v>
      </c>
      <c r="I37" s="143">
        <v>115401.55054431471</v>
      </c>
      <c r="J37" s="143">
        <v>94868.71346162133</v>
      </c>
      <c r="K37" s="143">
        <v>107430.02501206927</v>
      </c>
      <c r="L37" s="143">
        <v>27123.857626205965</v>
      </c>
      <c r="M37" s="143">
        <v>42855.128677903536</v>
      </c>
      <c r="N37" s="143">
        <v>56895.739277822409</v>
      </c>
      <c r="O37" s="143">
        <v>65103.828631719203</v>
      </c>
      <c r="P37" s="143">
        <v>70006.008886019161</v>
      </c>
      <c r="Q37" s="143">
        <v>71190.78479580165</v>
      </c>
      <c r="R37" s="143">
        <v>66554.04960483707</v>
      </c>
      <c r="S37" s="143">
        <v>59516.692161919214</v>
      </c>
      <c r="T37" s="143">
        <v>54830.693288977687</v>
      </c>
      <c r="U37" s="143">
        <v>52985.917153391922</v>
      </c>
      <c r="V37" s="143">
        <v>75296.333581500105</v>
      </c>
      <c r="W37" s="143">
        <v>87983.879670288734</v>
      </c>
      <c r="X37" s="143">
        <v>98674.934468331659</v>
      </c>
      <c r="Y37" s="143">
        <v>94718.018734407509</v>
      </c>
      <c r="Z37" s="143">
        <v>82073.265524573566</v>
      </c>
      <c r="AA37" s="143">
        <v>63855.217651348146</v>
      </c>
      <c r="AB37" s="144">
        <v>48475.041421672533</v>
      </c>
      <c r="AC37" s="153">
        <v>13457335.912244176</v>
      </c>
      <c r="AF37" s="1" t="s">
        <v>2</v>
      </c>
      <c r="AG37" s="1">
        <v>7</v>
      </c>
    </row>
    <row r="38" spans="1:33" ht="14.5" thickBot="1" x14ac:dyDescent="0.3">
      <c r="A38" s="202"/>
      <c r="B38" s="200"/>
      <c r="C38" s="112" t="s">
        <v>34</v>
      </c>
      <c r="D38" s="113">
        <v>31</v>
      </c>
      <c r="E38" s="108">
        <v>4095542.885415772</v>
      </c>
      <c r="F38" s="109">
        <v>3788792.1435027407</v>
      </c>
      <c r="G38" s="109">
        <v>3630832.6276645837</v>
      </c>
      <c r="H38" s="109">
        <v>3657849.5019528563</v>
      </c>
      <c r="I38" s="109">
        <v>4182076.8405331066</v>
      </c>
      <c r="J38" s="109">
        <v>4217425.897769155</v>
      </c>
      <c r="K38" s="109">
        <v>4736464.8285702923</v>
      </c>
      <c r="L38" s="109">
        <v>1883050.7688207002</v>
      </c>
      <c r="M38" s="109">
        <v>2277067.0040899501</v>
      </c>
      <c r="N38" s="109">
        <v>2537579.5394719332</v>
      </c>
      <c r="O38" s="109">
        <v>2737812.8924707598</v>
      </c>
      <c r="P38" s="109">
        <v>2868673.3065394913</v>
      </c>
      <c r="Q38" s="109">
        <v>2791675.5471972078</v>
      </c>
      <c r="R38" s="109">
        <v>2633952.6327594472</v>
      </c>
      <c r="S38" s="109">
        <v>2566184.1821910618</v>
      </c>
      <c r="T38" s="109">
        <v>2527424.2928761235</v>
      </c>
      <c r="U38" s="109">
        <v>2464755.8590634889</v>
      </c>
      <c r="V38" s="109">
        <v>2833661.2385994368</v>
      </c>
      <c r="W38" s="109">
        <v>3150782.0642293119</v>
      </c>
      <c r="X38" s="109">
        <v>3425658.9195942334</v>
      </c>
      <c r="Y38" s="109">
        <v>3243537.7925914237</v>
      </c>
      <c r="Z38" s="109">
        <v>2811415.9819526915</v>
      </c>
      <c r="AA38" s="109">
        <v>2180124.155669027</v>
      </c>
      <c r="AB38" s="142">
        <v>1641033.3377569066</v>
      </c>
      <c r="AC38" s="152">
        <v>72883374.241281718</v>
      </c>
      <c r="AD38" s="152"/>
    </row>
    <row r="39" spans="1:33" ht="14" x14ac:dyDescent="0.25">
      <c r="A39" s="204">
        <v>47331</v>
      </c>
      <c r="B39" s="199">
        <v>72246050.598441646</v>
      </c>
      <c r="C39" s="94" t="s">
        <v>35</v>
      </c>
      <c r="D39" s="95">
        <v>21</v>
      </c>
      <c r="E39" s="148">
        <v>119490.38749157563</v>
      </c>
      <c r="F39" s="149">
        <v>110326.8019653591</v>
      </c>
      <c r="G39" s="149">
        <v>106470.60278425981</v>
      </c>
      <c r="H39" s="149">
        <v>109612.72862250065</v>
      </c>
      <c r="I39" s="149">
        <v>137558.38333436215</v>
      </c>
      <c r="J39" s="149">
        <v>152946.89457587362</v>
      </c>
      <c r="K39" s="149">
        <v>165425.52766807505</v>
      </c>
      <c r="L39" s="149">
        <v>85090.102806218201</v>
      </c>
      <c r="M39" s="149">
        <v>94704.684461762081</v>
      </c>
      <c r="N39" s="149">
        <v>98945.570483859425</v>
      </c>
      <c r="O39" s="149">
        <v>104265.04164274804</v>
      </c>
      <c r="P39" s="149">
        <v>106872.85276010919</v>
      </c>
      <c r="Q39" s="149">
        <v>104429.01352114222</v>
      </c>
      <c r="R39" s="149">
        <v>101735.10463346045</v>
      </c>
      <c r="S39" s="149">
        <v>107185.25473414848</v>
      </c>
      <c r="T39" s="149">
        <v>102199.50138130787</v>
      </c>
      <c r="U39" s="149">
        <v>100599.73716691245</v>
      </c>
      <c r="V39" s="149">
        <v>85910.961415643033</v>
      </c>
      <c r="W39" s="149">
        <v>97734.036486740923</v>
      </c>
      <c r="X39" s="149">
        <v>103570.47127620559</v>
      </c>
      <c r="Y39" s="149">
        <v>96920.193086794126</v>
      </c>
      <c r="Z39" s="149">
        <v>82128.260137614736</v>
      </c>
      <c r="AA39" s="149">
        <v>60916.810191423792</v>
      </c>
      <c r="AB39" s="150">
        <v>43413.812124920121</v>
      </c>
      <c r="AC39" s="151">
        <v>52047507.429813355</v>
      </c>
      <c r="AF39" s="1" t="s">
        <v>1</v>
      </c>
      <c r="AG39" s="1">
        <v>8</v>
      </c>
    </row>
    <row r="40" spans="1:33" ht="14" x14ac:dyDescent="0.25">
      <c r="A40" s="201"/>
      <c r="B40" s="199"/>
      <c r="C40" s="100" t="s">
        <v>36</v>
      </c>
      <c r="D40" s="101">
        <v>4</v>
      </c>
      <c r="E40" s="145">
        <v>127452.78017945072</v>
      </c>
      <c r="F40" s="146">
        <v>116706.63440754203</v>
      </c>
      <c r="G40" s="146">
        <v>111405.83440858626</v>
      </c>
      <c r="H40" s="146">
        <v>111468.6010401901</v>
      </c>
      <c r="I40" s="146">
        <v>121524.64630597255</v>
      </c>
      <c r="J40" s="146">
        <v>107638.73839355077</v>
      </c>
      <c r="K40" s="146">
        <v>130620.17941957884</v>
      </c>
      <c r="L40" s="146">
        <v>67621.506452878733</v>
      </c>
      <c r="M40" s="146">
        <v>84735.171097845814</v>
      </c>
      <c r="N40" s="146">
        <v>95634.338894553846</v>
      </c>
      <c r="O40" s="146">
        <v>102488.5665039756</v>
      </c>
      <c r="P40" s="146">
        <v>105966.98008082095</v>
      </c>
      <c r="Q40" s="146">
        <v>102974.87404185353</v>
      </c>
      <c r="R40" s="146">
        <v>94624.648672543277</v>
      </c>
      <c r="S40" s="146">
        <v>86327.296095534795</v>
      </c>
      <c r="T40" s="146">
        <v>81922.957123617467</v>
      </c>
      <c r="U40" s="146">
        <v>78874.523557305743</v>
      </c>
      <c r="V40" s="146">
        <v>74614.370878277827</v>
      </c>
      <c r="W40" s="146">
        <v>86428.838288768748</v>
      </c>
      <c r="X40" s="146">
        <v>90577.695147645383</v>
      </c>
      <c r="Y40" s="146">
        <v>85334.284004753572</v>
      </c>
      <c r="Z40" s="146">
        <v>73839.895809438836</v>
      </c>
      <c r="AA40" s="146">
        <v>58832.992303384031</v>
      </c>
      <c r="AB40" s="147">
        <v>44315.943369009721</v>
      </c>
      <c r="AC40" s="152">
        <v>8967729.1859083138</v>
      </c>
      <c r="AF40" s="1" t="s">
        <v>3</v>
      </c>
      <c r="AG40" s="1">
        <v>8</v>
      </c>
    </row>
    <row r="41" spans="1:33" ht="14" x14ac:dyDescent="0.25">
      <c r="A41" s="201"/>
      <c r="B41" s="199"/>
      <c r="C41" s="106" t="s">
        <v>37</v>
      </c>
      <c r="D41" s="107">
        <v>6</v>
      </c>
      <c r="E41" s="174">
        <v>123688.98985862744</v>
      </c>
      <c r="F41" s="143">
        <v>112735.47065423657</v>
      </c>
      <c r="G41" s="143">
        <v>106678.05961688892</v>
      </c>
      <c r="H41" s="143">
        <v>104016.60020069423</v>
      </c>
      <c r="I41" s="143">
        <v>106896.4122742086</v>
      </c>
      <c r="J41" s="143">
        <v>88006.000011988057</v>
      </c>
      <c r="K41" s="143">
        <v>98626.203132278621</v>
      </c>
      <c r="L41" s="143">
        <v>33899.314165591393</v>
      </c>
      <c r="M41" s="143">
        <v>52596.605338923051</v>
      </c>
      <c r="N41" s="143">
        <v>66281.955371465825</v>
      </c>
      <c r="O41" s="143">
        <v>75293.124222831291</v>
      </c>
      <c r="P41" s="143">
        <v>79953.173578742106</v>
      </c>
      <c r="Q41" s="143">
        <v>80784.334156166224</v>
      </c>
      <c r="R41" s="143">
        <v>76251.708757766246</v>
      </c>
      <c r="S41" s="143">
        <v>68823.343979775134</v>
      </c>
      <c r="T41" s="143">
        <v>63666.704362459859</v>
      </c>
      <c r="U41" s="143">
        <v>61715.28592280583</v>
      </c>
      <c r="V41" s="143">
        <v>64099.525464259474</v>
      </c>
      <c r="W41" s="143">
        <v>78878.652123730528</v>
      </c>
      <c r="X41" s="143">
        <v>87452.118403894347</v>
      </c>
      <c r="Y41" s="143">
        <v>83170.005796666534</v>
      </c>
      <c r="Z41" s="143">
        <v>70159.029793951253</v>
      </c>
      <c r="AA41" s="143">
        <v>51394.008533050539</v>
      </c>
      <c r="AB41" s="144">
        <v>36735.704732326121</v>
      </c>
      <c r="AC41" s="153">
        <v>11230813.982719971</v>
      </c>
      <c r="AF41" s="1" t="s">
        <v>2</v>
      </c>
      <c r="AG41" s="1">
        <v>8</v>
      </c>
    </row>
    <row r="42" spans="1:33" ht="14.5" thickBot="1" x14ac:dyDescent="0.3">
      <c r="A42" s="202"/>
      <c r="B42" s="200"/>
      <c r="C42" s="112" t="s">
        <v>34</v>
      </c>
      <c r="D42" s="113">
        <v>31</v>
      </c>
      <c r="E42" s="108">
        <v>3761243.1971926559</v>
      </c>
      <c r="F42" s="109">
        <v>3460102.2028281288</v>
      </c>
      <c r="G42" s="109">
        <v>3321574.353805135</v>
      </c>
      <c r="H42" s="109">
        <v>3371841.3064374393</v>
      </c>
      <c r="I42" s="109">
        <v>4016203.1088907472</v>
      </c>
      <c r="J42" s="109">
        <v>4170475.7397394772</v>
      </c>
      <c r="K42" s="109">
        <v>4588174.0175015638</v>
      </c>
      <c r="L42" s="109">
        <v>2260774.0697356458</v>
      </c>
      <c r="M42" s="109">
        <v>2643318.6901219254</v>
      </c>
      <c r="N42" s="109">
        <v>2858086.0679680584</v>
      </c>
      <c r="O42" s="109">
        <v>3051278.885850599</v>
      </c>
      <c r="P42" s="109">
        <v>3147916.8697580295</v>
      </c>
      <c r="Q42" s="109">
        <v>3089614.7850483977</v>
      </c>
      <c r="R42" s="109">
        <v>2972446.0445394395</v>
      </c>
      <c r="S42" s="109">
        <v>3009139.5976779079</v>
      </c>
      <c r="T42" s="109">
        <v>2855881.5836766944</v>
      </c>
      <c r="U42" s="109">
        <v>2798384.2902712193</v>
      </c>
      <c r="V42" s="109">
        <v>2487184.8260271717</v>
      </c>
      <c r="W42" s="109">
        <v>2871402.0321190176</v>
      </c>
      <c r="X42" s="109">
        <v>3062003.3878142652</v>
      </c>
      <c r="Y42" s="109">
        <v>2875681.22562169</v>
      </c>
      <c r="Z42" s="109">
        <v>2441007.2248913725</v>
      </c>
      <c r="AA42" s="109">
        <v>1822949.0344317388</v>
      </c>
      <c r="AB42" s="142">
        <v>1309368.0564933182</v>
      </c>
      <c r="AC42" s="152">
        <v>72246050.598441646</v>
      </c>
      <c r="AD42" s="152"/>
    </row>
    <row r="43" spans="1:33" ht="14" x14ac:dyDescent="0.25">
      <c r="A43" s="204">
        <v>47362</v>
      </c>
      <c r="B43" s="199">
        <v>72399193.669745952</v>
      </c>
      <c r="C43" s="94" t="s">
        <v>35</v>
      </c>
      <c r="D43" s="95">
        <v>20</v>
      </c>
      <c r="E43" s="148">
        <v>133276.03125764785</v>
      </c>
      <c r="F43" s="149">
        <v>123600.91069280791</v>
      </c>
      <c r="G43" s="149">
        <v>119748.18536307846</v>
      </c>
      <c r="H43" s="149">
        <v>123403.29251575543</v>
      </c>
      <c r="I43" s="149">
        <v>153673.05358370472</v>
      </c>
      <c r="J43" s="149">
        <v>172020.90731753656</v>
      </c>
      <c r="K43" s="149">
        <v>185419.71796842309</v>
      </c>
      <c r="L43" s="149">
        <v>69243.763382921621</v>
      </c>
      <c r="M43" s="149">
        <v>77870.083982149561</v>
      </c>
      <c r="N43" s="149">
        <v>81932.50010296455</v>
      </c>
      <c r="O43" s="149">
        <v>86943.888793219245</v>
      </c>
      <c r="P43" s="149">
        <v>89892.723071703222</v>
      </c>
      <c r="Q43" s="149">
        <v>86118.382956274858</v>
      </c>
      <c r="R43" s="149">
        <v>82045.23222573995</v>
      </c>
      <c r="S43" s="149">
        <v>85006.212538654741</v>
      </c>
      <c r="T43" s="149">
        <v>86031.264162971915</v>
      </c>
      <c r="U43" s="149">
        <v>85257.915839794223</v>
      </c>
      <c r="V43" s="149">
        <v>109384.27444484107</v>
      </c>
      <c r="W43" s="149">
        <v>123027.99160187556</v>
      </c>
      <c r="X43" s="149">
        <v>125233.74020194037</v>
      </c>
      <c r="Y43" s="149">
        <v>117351.78532378111</v>
      </c>
      <c r="Z43" s="149">
        <v>100651.37396603567</v>
      </c>
      <c r="AA43" s="149">
        <v>76570.429118931308</v>
      </c>
      <c r="AB43" s="150">
        <v>57096.381005810239</v>
      </c>
      <c r="AC43" s="151">
        <v>51016000.828371264</v>
      </c>
      <c r="AF43" s="1" t="s">
        <v>1</v>
      </c>
      <c r="AG43" s="1">
        <v>9</v>
      </c>
    </row>
    <row r="44" spans="1:33" ht="14" x14ac:dyDescent="0.25">
      <c r="A44" s="201"/>
      <c r="B44" s="199"/>
      <c r="C44" s="100" t="s">
        <v>36</v>
      </c>
      <c r="D44" s="101">
        <v>5</v>
      </c>
      <c r="E44" s="145">
        <v>143429.23031738697</v>
      </c>
      <c r="F44" s="146">
        <v>131902.97655476286</v>
      </c>
      <c r="G44" s="146">
        <v>126582.84209652206</v>
      </c>
      <c r="H44" s="146">
        <v>126261.51407271357</v>
      </c>
      <c r="I44" s="146">
        <v>137850.17561964042</v>
      </c>
      <c r="J44" s="146">
        <v>123591.59888036796</v>
      </c>
      <c r="K44" s="146">
        <v>149967.40442157796</v>
      </c>
      <c r="L44" s="146">
        <v>55038.358881634987</v>
      </c>
      <c r="M44" s="146">
        <v>71513.625814011117</v>
      </c>
      <c r="N44" s="146">
        <v>80569.292431649432</v>
      </c>
      <c r="O44" s="146">
        <v>86273.572731881606</v>
      </c>
      <c r="P44" s="146">
        <v>88524.946518638913</v>
      </c>
      <c r="Q44" s="146">
        <v>85496.975443345917</v>
      </c>
      <c r="R44" s="146">
        <v>78031.478674015758</v>
      </c>
      <c r="S44" s="146">
        <v>71188.245277285998</v>
      </c>
      <c r="T44" s="146">
        <v>67492.82055454902</v>
      </c>
      <c r="U44" s="146">
        <v>65302.792846933924</v>
      </c>
      <c r="V44" s="146">
        <v>95929.664720967296</v>
      </c>
      <c r="W44" s="146">
        <v>110664.6280169736</v>
      </c>
      <c r="X44" s="146">
        <v>111791.84289530944</v>
      </c>
      <c r="Y44" s="146">
        <v>105377.56935870927</v>
      </c>
      <c r="Z44" s="146">
        <v>92610.520660566413</v>
      </c>
      <c r="AA44" s="146">
        <v>74858.099811501437</v>
      </c>
      <c r="AB44" s="147">
        <v>58912.396675598262</v>
      </c>
      <c r="AC44" s="152">
        <v>11695812.866382722</v>
      </c>
      <c r="AF44" s="1" t="s">
        <v>3</v>
      </c>
      <c r="AG44" s="1">
        <v>9</v>
      </c>
    </row>
    <row r="45" spans="1:33" ht="14" x14ac:dyDescent="0.25">
      <c r="A45" s="201"/>
      <c r="B45" s="199"/>
      <c r="C45" s="106" t="s">
        <v>37</v>
      </c>
      <c r="D45" s="107">
        <v>5</v>
      </c>
      <c r="E45" s="174">
        <v>140900.76369668965</v>
      </c>
      <c r="F45" s="143">
        <v>127687.86649833168</v>
      </c>
      <c r="G45" s="143">
        <v>121089.98602870604</v>
      </c>
      <c r="H45" s="143">
        <v>117675.28958708668</v>
      </c>
      <c r="I45" s="143">
        <v>119933.19303298269</v>
      </c>
      <c r="J45" s="143">
        <v>99377.83370527334</v>
      </c>
      <c r="K45" s="143">
        <v>113592.03445397111</v>
      </c>
      <c r="L45" s="143">
        <v>21734.238220544437</v>
      </c>
      <c r="M45" s="143">
        <v>38185.190802945312</v>
      </c>
      <c r="N45" s="143">
        <v>50507.819528775195</v>
      </c>
      <c r="O45" s="143">
        <v>57612.887206144551</v>
      </c>
      <c r="P45" s="143">
        <v>61614.19998619597</v>
      </c>
      <c r="Q45" s="143">
        <v>61517.115780949156</v>
      </c>
      <c r="R45" s="143">
        <v>57901.816051656824</v>
      </c>
      <c r="S45" s="143">
        <v>52029.282163324067</v>
      </c>
      <c r="T45" s="143">
        <v>47064.929431655131</v>
      </c>
      <c r="U45" s="143">
        <v>46495.291135987805</v>
      </c>
      <c r="V45" s="143">
        <v>83113.163768104234</v>
      </c>
      <c r="W45" s="143">
        <v>102153.96979213711</v>
      </c>
      <c r="X45" s="143">
        <v>108149.95754594736</v>
      </c>
      <c r="Y45" s="143">
        <v>103245.15203420444</v>
      </c>
      <c r="Z45" s="143">
        <v>88611.973702213843</v>
      </c>
      <c r="AA45" s="143">
        <v>67114.442146715272</v>
      </c>
      <c r="AB45" s="144">
        <v>50167.598697850495</v>
      </c>
      <c r="AC45" s="153">
        <v>9687379.9749919605</v>
      </c>
      <c r="AF45" s="1" t="s">
        <v>2</v>
      </c>
      <c r="AG45" s="1">
        <v>9</v>
      </c>
    </row>
    <row r="46" spans="1:33" ht="14.5" thickBot="1" x14ac:dyDescent="0.3">
      <c r="A46" s="202"/>
      <c r="B46" s="200"/>
      <c r="C46" s="112" t="s">
        <v>34</v>
      </c>
      <c r="D46" s="113">
        <v>30</v>
      </c>
      <c r="E46" s="108">
        <v>4087170.5952233397</v>
      </c>
      <c r="F46" s="109">
        <v>3769972.4291216312</v>
      </c>
      <c r="G46" s="109">
        <v>3633327.8478877097</v>
      </c>
      <c r="H46" s="109">
        <v>3687749.8686141092</v>
      </c>
      <c r="I46" s="109">
        <v>4362377.9149372103</v>
      </c>
      <c r="J46" s="109">
        <v>4555265.3092789371</v>
      </c>
      <c r="K46" s="109">
        <v>5026191.5537462076</v>
      </c>
      <c r="L46" s="109">
        <v>1768738.2531693296</v>
      </c>
      <c r="M46" s="109">
        <v>2105895.7627277733</v>
      </c>
      <c r="N46" s="109">
        <v>2294035.5618614145</v>
      </c>
      <c r="O46" s="109">
        <v>2458310.0755545157</v>
      </c>
      <c r="P46" s="109">
        <v>2548550.1939582387</v>
      </c>
      <c r="Q46" s="109">
        <v>2457438.1152469725</v>
      </c>
      <c r="R46" s="109">
        <v>2320571.1181431622</v>
      </c>
      <c r="S46" s="109">
        <v>2316211.8879761454</v>
      </c>
      <c r="T46" s="109">
        <v>2293414.033190459</v>
      </c>
      <c r="U46" s="109">
        <v>2264148.736710493</v>
      </c>
      <c r="V46" s="109">
        <v>3082899.6313421791</v>
      </c>
      <c r="W46" s="109">
        <v>3524652.8210830647</v>
      </c>
      <c r="X46" s="109">
        <v>3604383.8062450914</v>
      </c>
      <c r="Y46" s="109">
        <v>3390149.3134401906</v>
      </c>
      <c r="Z46" s="109">
        <v>2919139.9511346146</v>
      </c>
      <c r="AA46" s="109">
        <v>2241271.2921697097</v>
      </c>
      <c r="AB46" s="142">
        <v>1687327.5969834484</v>
      </c>
      <c r="AC46" s="152">
        <v>72399193.669745952</v>
      </c>
      <c r="AD46" s="152"/>
    </row>
    <row r="47" spans="1:33" ht="14" x14ac:dyDescent="0.25">
      <c r="A47" s="204">
        <v>47392</v>
      </c>
      <c r="B47" s="199">
        <v>73853247.376408577</v>
      </c>
      <c r="C47" s="94" t="s">
        <v>35</v>
      </c>
      <c r="D47" s="95">
        <v>22</v>
      </c>
      <c r="E47" s="148">
        <v>125958.90913549879</v>
      </c>
      <c r="F47" s="149">
        <v>116368.70024220798</v>
      </c>
      <c r="G47" s="149">
        <v>112344.14588712656</v>
      </c>
      <c r="H47" s="149">
        <v>115766.21117689594</v>
      </c>
      <c r="I47" s="149">
        <v>142885.01070606918</v>
      </c>
      <c r="J47" s="149">
        <v>154192.83416464203</v>
      </c>
      <c r="K47" s="149">
        <v>170723.94806729475</v>
      </c>
      <c r="L47" s="149">
        <v>77829.733506667981</v>
      </c>
      <c r="M47" s="149">
        <v>87051.819964518319</v>
      </c>
      <c r="N47" s="149">
        <v>91674.4305171491</v>
      </c>
      <c r="O47" s="149">
        <v>97549.258171296868</v>
      </c>
      <c r="P47" s="149">
        <v>101240.62577998247</v>
      </c>
      <c r="Q47" s="149">
        <v>98113.473691216044</v>
      </c>
      <c r="R47" s="149">
        <v>94036.597899997985</v>
      </c>
      <c r="S47" s="149">
        <v>96095.829303569219</v>
      </c>
      <c r="T47" s="149">
        <v>96933.836287317084</v>
      </c>
      <c r="U47" s="149">
        <v>95685.714696521609</v>
      </c>
      <c r="V47" s="149">
        <v>102494.81277684998</v>
      </c>
      <c r="W47" s="149">
        <v>112911.15909107619</v>
      </c>
      <c r="X47" s="149">
        <v>112787.54050890068</v>
      </c>
      <c r="Y47" s="149">
        <v>105357.45915302593</v>
      </c>
      <c r="Z47" s="149">
        <v>89846.651934171299</v>
      </c>
      <c r="AA47" s="149">
        <v>67625.861367381702</v>
      </c>
      <c r="AB47" s="150">
        <v>49348.090992982368</v>
      </c>
      <c r="AC47" s="151">
        <v>55326098.410491921</v>
      </c>
      <c r="AF47" s="1" t="s">
        <v>1</v>
      </c>
      <c r="AG47" s="1">
        <v>10</v>
      </c>
    </row>
    <row r="48" spans="1:33" ht="14" x14ac:dyDescent="0.25">
      <c r="A48" s="201"/>
      <c r="B48" s="199"/>
      <c r="C48" s="100" t="s">
        <v>36</v>
      </c>
      <c r="D48" s="101">
        <v>4</v>
      </c>
      <c r="E48" s="145">
        <v>135156.36723174606</v>
      </c>
      <c r="F48" s="146">
        <v>124047.40010677565</v>
      </c>
      <c r="G48" s="146">
        <v>118696.51352142065</v>
      </c>
      <c r="H48" s="146">
        <v>118937.10898838774</v>
      </c>
      <c r="I48" s="146">
        <v>129562.58783145009</v>
      </c>
      <c r="J48" s="146">
        <v>114325.73892684275</v>
      </c>
      <c r="K48" s="146">
        <v>139272.62444113955</v>
      </c>
      <c r="L48" s="146">
        <v>61191.434779744661</v>
      </c>
      <c r="M48" s="146">
        <v>77760.855924836636</v>
      </c>
      <c r="N48" s="146">
        <v>87091.777852284897</v>
      </c>
      <c r="O48" s="146">
        <v>93249.967105166957</v>
      </c>
      <c r="P48" s="146">
        <v>96291.200706524673</v>
      </c>
      <c r="Q48" s="146">
        <v>94278.280223298265</v>
      </c>
      <c r="R48" s="146">
        <v>85704.095318326115</v>
      </c>
      <c r="S48" s="146">
        <v>79082.22029662451</v>
      </c>
      <c r="T48" s="146">
        <v>75471.252727880681</v>
      </c>
      <c r="U48" s="146">
        <v>72878.67047149557</v>
      </c>
      <c r="V48" s="146">
        <v>87159.175526480511</v>
      </c>
      <c r="W48" s="146">
        <v>100094.38175731235</v>
      </c>
      <c r="X48" s="146">
        <v>99348.409713782938</v>
      </c>
      <c r="Y48" s="146">
        <v>93194.346344688282</v>
      </c>
      <c r="Z48" s="146">
        <v>80921.619868635069</v>
      </c>
      <c r="AA48" s="146">
        <v>64689.763560830252</v>
      </c>
      <c r="AB48" s="147">
        <v>49435.679845849168</v>
      </c>
      <c r="AC48" s="152">
        <v>9111365.8922860958</v>
      </c>
      <c r="AF48" s="1" t="s">
        <v>3</v>
      </c>
      <c r="AG48" s="1">
        <v>10</v>
      </c>
    </row>
    <row r="49" spans="1:33" ht="14" x14ac:dyDescent="0.25">
      <c r="A49" s="201"/>
      <c r="B49" s="199"/>
      <c r="C49" s="106" t="s">
        <v>37</v>
      </c>
      <c r="D49" s="107">
        <v>5</v>
      </c>
      <c r="E49" s="174">
        <v>129834.39970689372</v>
      </c>
      <c r="F49" s="143">
        <v>117765.5986781462</v>
      </c>
      <c r="G49" s="143">
        <v>111193.8878962131</v>
      </c>
      <c r="H49" s="143">
        <v>107944.30624481964</v>
      </c>
      <c r="I49" s="143">
        <v>110492.61979579234</v>
      </c>
      <c r="J49" s="143">
        <v>89619.141060825787</v>
      </c>
      <c r="K49" s="143">
        <v>103555.56864939912</v>
      </c>
      <c r="L49" s="143">
        <v>29948.062184602237</v>
      </c>
      <c r="M49" s="143">
        <v>45250.445988811429</v>
      </c>
      <c r="N49" s="143">
        <v>57863.571138336243</v>
      </c>
      <c r="O49" s="143">
        <v>65471.72103671691</v>
      </c>
      <c r="P49" s="143">
        <v>69628.767925820939</v>
      </c>
      <c r="Q49" s="143">
        <v>70443.568509113218</v>
      </c>
      <c r="R49" s="143">
        <v>66416.899557614597</v>
      </c>
      <c r="S49" s="143">
        <v>60357.872183956082</v>
      </c>
      <c r="T49" s="143">
        <v>56811.887655965962</v>
      </c>
      <c r="U49" s="143">
        <v>57014.873070873982</v>
      </c>
      <c r="V49" s="143">
        <v>78443.040887090217</v>
      </c>
      <c r="W49" s="143">
        <v>92895.559672664953</v>
      </c>
      <c r="X49" s="143">
        <v>95968.021967249064</v>
      </c>
      <c r="Y49" s="143">
        <v>90045.891516664895</v>
      </c>
      <c r="Z49" s="143">
        <v>76332.11866028652</v>
      </c>
      <c r="AA49" s="143">
        <v>57710.200315800685</v>
      </c>
      <c r="AB49" s="144">
        <v>42148.590422454574</v>
      </c>
      <c r="AC49" s="153">
        <v>9415783.0736305602</v>
      </c>
      <c r="AF49" s="1" t="s">
        <v>2</v>
      </c>
      <c r="AG49" s="1">
        <v>10</v>
      </c>
    </row>
    <row r="50" spans="1:33" ht="14.5" thickBot="1" x14ac:dyDescent="0.3">
      <c r="A50" s="202"/>
      <c r="B50" s="200"/>
      <c r="C50" s="112" t="s">
        <v>34</v>
      </c>
      <c r="D50" s="113">
        <v>31</v>
      </c>
      <c r="E50" s="108">
        <v>3960893.4684424261</v>
      </c>
      <c r="F50" s="109">
        <v>3645128.9991464093</v>
      </c>
      <c r="G50" s="109">
        <v>3502326.7030835324</v>
      </c>
      <c r="H50" s="109">
        <v>3562326.6130693597</v>
      </c>
      <c r="I50" s="109">
        <v>4214183.685838284</v>
      </c>
      <c r="J50" s="109">
        <v>4297641.0126336245</v>
      </c>
      <c r="K50" s="109">
        <v>4830795.1984920381</v>
      </c>
      <c r="L50" s="109">
        <v>2106760.1871886854</v>
      </c>
      <c r="M50" s="109">
        <v>2452435.6928628068</v>
      </c>
      <c r="N50" s="109">
        <v>2654522.4384781006</v>
      </c>
      <c r="O50" s="109">
        <v>2846442.1533727837</v>
      </c>
      <c r="P50" s="109">
        <v>2960602.4096148177</v>
      </c>
      <c r="Q50" s="109">
        <v>2887827.3846455119</v>
      </c>
      <c r="R50" s="109">
        <v>2743706.0328613333</v>
      </c>
      <c r="S50" s="109">
        <v>2732226.4867848014</v>
      </c>
      <c r="T50" s="109">
        <v>2718488.8475123285</v>
      </c>
      <c r="U50" s="109">
        <v>2681674.7705638278</v>
      </c>
      <c r="V50" s="109">
        <v>2995737.7876320728</v>
      </c>
      <c r="W50" s="109">
        <v>3348900.82539625</v>
      </c>
      <c r="X50" s="109">
        <v>3358559.6398871923</v>
      </c>
      <c r="Y50" s="109">
        <v>3140870.9443286485</v>
      </c>
      <c r="Z50" s="109">
        <v>2681973.4153277413</v>
      </c>
      <c r="AA50" s="109">
        <v>2035079.005904722</v>
      </c>
      <c r="AB50" s="142">
        <v>1494143.6733412817</v>
      </c>
      <c r="AC50" s="152">
        <v>73853247.376408577</v>
      </c>
      <c r="AD50" s="152"/>
    </row>
    <row r="51" spans="1:33" ht="14" x14ac:dyDescent="0.25">
      <c r="A51" s="204">
        <v>47423</v>
      </c>
      <c r="B51" s="199">
        <v>73357525.099731982</v>
      </c>
      <c r="C51" s="94" t="s">
        <v>35</v>
      </c>
      <c r="D51" s="95">
        <v>20</v>
      </c>
      <c r="E51" s="148">
        <v>136147.27889361497</v>
      </c>
      <c r="F51" s="149">
        <v>125959.33208935831</v>
      </c>
      <c r="G51" s="149">
        <v>121701.27716819217</v>
      </c>
      <c r="H51" s="149">
        <v>125190.34809223369</v>
      </c>
      <c r="I51" s="149">
        <v>151679.54078737949</v>
      </c>
      <c r="J51" s="149">
        <v>159986.36467635568</v>
      </c>
      <c r="K51" s="149">
        <v>182938.28440313481</v>
      </c>
      <c r="L51" s="149">
        <v>72029.763460133763</v>
      </c>
      <c r="M51" s="149">
        <v>81296.842090394784</v>
      </c>
      <c r="N51" s="149">
        <v>85484.200657104811</v>
      </c>
      <c r="O51" s="149">
        <v>90229.462262314031</v>
      </c>
      <c r="P51" s="149">
        <v>93936.402128954491</v>
      </c>
      <c r="Q51" s="149">
        <v>91646.758726262618</v>
      </c>
      <c r="R51" s="149">
        <v>88061.497731000723</v>
      </c>
      <c r="S51" s="149">
        <v>90505.489124080734</v>
      </c>
      <c r="T51" s="149">
        <v>90761.327399386675</v>
      </c>
      <c r="U51" s="149">
        <v>89841.216503542135</v>
      </c>
      <c r="V51" s="149">
        <v>118030.68454034197</v>
      </c>
      <c r="W51" s="149">
        <v>127276.65456467072</v>
      </c>
      <c r="X51" s="149">
        <v>126351.11203756114</v>
      </c>
      <c r="Y51" s="149">
        <v>118108.97174866944</v>
      </c>
      <c r="Z51" s="149">
        <v>101269.61513939415</v>
      </c>
      <c r="AA51" s="149">
        <v>78313.794344984475</v>
      </c>
      <c r="AB51" s="150">
        <v>58781.688241877549</v>
      </c>
      <c r="AC51" s="151">
        <v>52110558.136218868</v>
      </c>
      <c r="AF51" s="1" t="s">
        <v>1</v>
      </c>
      <c r="AG51" s="1">
        <v>11</v>
      </c>
    </row>
    <row r="52" spans="1:33" ht="14" x14ac:dyDescent="0.25">
      <c r="A52" s="201"/>
      <c r="B52" s="199"/>
      <c r="C52" s="100" t="s">
        <v>36</v>
      </c>
      <c r="D52" s="101">
        <v>4</v>
      </c>
      <c r="E52" s="145">
        <v>144424.3272825318</v>
      </c>
      <c r="F52" s="146">
        <v>132779.50661039591</v>
      </c>
      <c r="G52" s="146">
        <v>127036.50076418054</v>
      </c>
      <c r="H52" s="146">
        <v>126968.39624443719</v>
      </c>
      <c r="I52" s="146">
        <v>138564.41831463063</v>
      </c>
      <c r="J52" s="146">
        <v>123668.05278473458</v>
      </c>
      <c r="K52" s="146">
        <v>151200.47073512405</v>
      </c>
      <c r="L52" s="146">
        <v>57268.351962332097</v>
      </c>
      <c r="M52" s="146">
        <v>72527.095131865281</v>
      </c>
      <c r="N52" s="146">
        <v>80577.066482031209</v>
      </c>
      <c r="O52" s="146">
        <v>86086.499953553488</v>
      </c>
      <c r="P52" s="146">
        <v>88578.768055603025</v>
      </c>
      <c r="Q52" s="146">
        <v>86573.2637508919</v>
      </c>
      <c r="R52" s="146">
        <v>79183.866061656037</v>
      </c>
      <c r="S52" s="146">
        <v>73023.400611260062</v>
      </c>
      <c r="T52" s="146">
        <v>70454.204414869993</v>
      </c>
      <c r="U52" s="146">
        <v>69191.381462348552</v>
      </c>
      <c r="V52" s="146">
        <v>104437.93930283138</v>
      </c>
      <c r="W52" s="146">
        <v>113206.93763528035</v>
      </c>
      <c r="X52" s="146">
        <v>111598.59491569956</v>
      </c>
      <c r="Y52" s="146">
        <v>104353.63515060541</v>
      </c>
      <c r="Z52" s="146">
        <v>91333.827499624167</v>
      </c>
      <c r="AA52" s="146">
        <v>74684.272275032723</v>
      </c>
      <c r="AB52" s="147">
        <v>58401.585219002947</v>
      </c>
      <c r="AC52" s="152">
        <v>9464489.4504820928</v>
      </c>
      <c r="AF52" s="1" t="s">
        <v>3</v>
      </c>
      <c r="AG52" s="1">
        <v>11</v>
      </c>
    </row>
    <row r="53" spans="1:33" ht="14" x14ac:dyDescent="0.25">
      <c r="A53" s="201"/>
      <c r="B53" s="199"/>
      <c r="C53" s="106" t="s">
        <v>37</v>
      </c>
      <c r="D53" s="107">
        <v>6</v>
      </c>
      <c r="E53" s="174">
        <v>137044.34799341505</v>
      </c>
      <c r="F53" s="143">
        <v>125492.06270005247</v>
      </c>
      <c r="G53" s="143">
        <v>118324.39711709874</v>
      </c>
      <c r="H53" s="143">
        <v>115504.68384916887</v>
      </c>
      <c r="I53" s="143">
        <v>118820.41452061252</v>
      </c>
      <c r="J53" s="143">
        <v>96702.742863675521</v>
      </c>
      <c r="K53" s="143">
        <v>112941.84316543817</v>
      </c>
      <c r="L53" s="143">
        <v>24227.451301692385</v>
      </c>
      <c r="M53" s="143">
        <v>40966.195929858797</v>
      </c>
      <c r="N53" s="143">
        <v>53103.897032718429</v>
      </c>
      <c r="O53" s="143">
        <v>60723.189023946266</v>
      </c>
      <c r="P53" s="143">
        <v>64038.647657999827</v>
      </c>
      <c r="Q53" s="143">
        <v>64842.715361476177</v>
      </c>
      <c r="R53" s="143">
        <v>61047.016098583605</v>
      </c>
      <c r="S53" s="143">
        <v>55544.392289904325</v>
      </c>
      <c r="T53" s="143">
        <v>52688.904867800731</v>
      </c>
      <c r="U53" s="143">
        <v>52570.442119304003</v>
      </c>
      <c r="V53" s="143">
        <v>91555.069760838742</v>
      </c>
      <c r="W53" s="143">
        <v>104820.99636005465</v>
      </c>
      <c r="X53" s="143">
        <v>106707.39655683209</v>
      </c>
      <c r="Y53" s="143">
        <v>100818.63524951527</v>
      </c>
      <c r="Z53" s="143">
        <v>86831.675507389067</v>
      </c>
      <c r="AA53" s="143">
        <v>67381.773312403049</v>
      </c>
      <c r="AB53" s="144">
        <v>51047.361532057112</v>
      </c>
      <c r="AC53" s="153">
        <v>11782477.513031017</v>
      </c>
      <c r="AF53" s="1" t="s">
        <v>2</v>
      </c>
      <c r="AG53" s="1">
        <v>11</v>
      </c>
    </row>
    <row r="54" spans="1:33" ht="14.5" thickBot="1" x14ac:dyDescent="0.3">
      <c r="A54" s="202"/>
      <c r="B54" s="200"/>
      <c r="C54" s="112" t="s">
        <v>34</v>
      </c>
      <c r="D54" s="113">
        <v>30</v>
      </c>
      <c r="E54" s="108">
        <v>4122908.9749629172</v>
      </c>
      <c r="F54" s="109">
        <v>3803257.0444290647</v>
      </c>
      <c r="G54" s="109">
        <v>3652117.9291231581</v>
      </c>
      <c r="H54" s="109">
        <v>3704708.6499174358</v>
      </c>
      <c r="I54" s="109">
        <v>4300770.976129787</v>
      </c>
      <c r="J54" s="109">
        <v>4274615.9618481053</v>
      </c>
      <c r="K54" s="109">
        <v>4941218.629995821</v>
      </c>
      <c r="L54" s="109">
        <v>1815033.384862158</v>
      </c>
      <c r="M54" s="109">
        <v>2161842.3979145098</v>
      </c>
      <c r="N54" s="109">
        <v>2350615.6612665318</v>
      </c>
      <c r="O54" s="109">
        <v>2513274.3792041722</v>
      </c>
      <c r="P54" s="109">
        <v>2617275.0007495009</v>
      </c>
      <c r="Q54" s="109">
        <v>2568284.5216976772</v>
      </c>
      <c r="R54" s="109">
        <v>2444247.5154581401</v>
      </c>
      <c r="S54" s="109">
        <v>2435469.7386660809</v>
      </c>
      <c r="T54" s="109">
        <v>2413176.7948540179</v>
      </c>
      <c r="U54" s="109">
        <v>2389012.5086360611</v>
      </c>
      <c r="V54" s="109">
        <v>3327695.8665831978</v>
      </c>
      <c r="W54" s="109">
        <v>3627286.8199948636</v>
      </c>
      <c r="X54" s="109">
        <v>3613660.9997550137</v>
      </c>
      <c r="Y54" s="109">
        <v>3384505.7870729016</v>
      </c>
      <c r="Z54" s="109">
        <v>2911717.6658307142</v>
      </c>
      <c r="AA54" s="109">
        <v>2269303.6158742383</v>
      </c>
      <c r="AB54" s="142">
        <v>1715524.2749059056</v>
      </c>
      <c r="AC54" s="152">
        <v>73357525.099731982</v>
      </c>
      <c r="AD54" s="152"/>
    </row>
    <row r="55" spans="1:33" ht="14" x14ac:dyDescent="0.25">
      <c r="A55" s="204">
        <v>47453</v>
      </c>
      <c r="B55" s="199">
        <v>77757775.310692713</v>
      </c>
      <c r="C55" s="94" t="s">
        <v>35</v>
      </c>
      <c r="D55" s="95">
        <v>20</v>
      </c>
      <c r="E55" s="148">
        <v>138201.40488999549</v>
      </c>
      <c r="F55" s="149">
        <v>126854.98321169578</v>
      </c>
      <c r="G55" s="149">
        <v>121548.45644274048</v>
      </c>
      <c r="H55" s="149">
        <v>123618.54084890572</v>
      </c>
      <c r="I55" s="149">
        <v>141898.36480966606</v>
      </c>
      <c r="J55" s="149">
        <v>135753.71025130633</v>
      </c>
      <c r="K55" s="149">
        <v>162733.04556283887</v>
      </c>
      <c r="L55" s="149">
        <v>84430.813569281629</v>
      </c>
      <c r="M55" s="149">
        <v>94981.952594788119</v>
      </c>
      <c r="N55" s="149">
        <v>99657.498086512322</v>
      </c>
      <c r="O55" s="149">
        <v>104883.73051235048</v>
      </c>
      <c r="P55" s="149">
        <v>111136.19331622684</v>
      </c>
      <c r="Q55" s="149">
        <v>109377.05609461831</v>
      </c>
      <c r="R55" s="149">
        <v>104696.93337938277</v>
      </c>
      <c r="S55" s="149">
        <v>108342.71989711525</v>
      </c>
      <c r="T55" s="149">
        <v>107388.67918846569</v>
      </c>
      <c r="U55" s="149">
        <v>103061.00130546041</v>
      </c>
      <c r="V55" s="149">
        <v>109404.5361361383</v>
      </c>
      <c r="W55" s="149">
        <v>121018.42652980678</v>
      </c>
      <c r="X55" s="149">
        <v>120329.70076228588</v>
      </c>
      <c r="Y55" s="149">
        <v>113138.65148118867</v>
      </c>
      <c r="Z55" s="149">
        <v>99190.229887590816</v>
      </c>
      <c r="AA55" s="149">
        <v>79251.606502041905</v>
      </c>
      <c r="AB55" s="150">
        <v>61233.839721692631</v>
      </c>
      <c r="AC55" s="151">
        <v>53642641.49964191</v>
      </c>
      <c r="AF55" s="1" t="s">
        <v>1</v>
      </c>
      <c r="AG55" s="1">
        <v>12</v>
      </c>
    </row>
    <row r="56" spans="1:33" ht="14" x14ac:dyDescent="0.25">
      <c r="A56" s="201"/>
      <c r="B56" s="199"/>
      <c r="C56" s="100" t="s">
        <v>36</v>
      </c>
      <c r="D56" s="101">
        <v>4</v>
      </c>
      <c r="E56" s="145">
        <v>144150.94849428185</v>
      </c>
      <c r="F56" s="146">
        <v>131712.23907213128</v>
      </c>
      <c r="G56" s="146">
        <v>125899.52939503155</v>
      </c>
      <c r="H56" s="146">
        <v>125681.49902433467</v>
      </c>
      <c r="I56" s="146">
        <v>135771.56533498951</v>
      </c>
      <c r="J56" s="146">
        <v>119291.03520040704</v>
      </c>
      <c r="K56" s="146">
        <v>140788.84635850994</v>
      </c>
      <c r="L56" s="146">
        <v>58764.335798255452</v>
      </c>
      <c r="M56" s="146">
        <v>73601.620834166606</v>
      </c>
      <c r="N56" s="146">
        <v>83434.52873867884</v>
      </c>
      <c r="O56" s="146">
        <v>88987.022502738342</v>
      </c>
      <c r="P56" s="146">
        <v>91701.28535000408</v>
      </c>
      <c r="Q56" s="146">
        <v>89439.92802241577</v>
      </c>
      <c r="R56" s="146">
        <v>82426.52409879156</v>
      </c>
      <c r="S56" s="146">
        <v>75466.602169359554</v>
      </c>
      <c r="T56" s="146">
        <v>71907.212977529853</v>
      </c>
      <c r="U56" s="146">
        <v>69188.659579003564</v>
      </c>
      <c r="V56" s="146">
        <v>91503.55979048564</v>
      </c>
      <c r="W56" s="146">
        <v>105666.01838969605</v>
      </c>
      <c r="X56" s="146">
        <v>106339.75702827258</v>
      </c>
      <c r="Y56" s="146">
        <v>101296.43218867213</v>
      </c>
      <c r="Z56" s="146">
        <v>90807.051547356677</v>
      </c>
      <c r="AA56" s="146">
        <v>75628.107945194046</v>
      </c>
      <c r="AB56" s="147">
        <v>59782.956969390812</v>
      </c>
      <c r="AC56" s="152">
        <v>9356949.0672387891</v>
      </c>
      <c r="AF56" s="1" t="s">
        <v>3</v>
      </c>
      <c r="AG56" s="1">
        <v>12</v>
      </c>
    </row>
    <row r="57" spans="1:33" ht="14" x14ac:dyDescent="0.25">
      <c r="A57" s="201"/>
      <c r="B57" s="199"/>
      <c r="C57" s="106" t="s">
        <v>37</v>
      </c>
      <c r="D57" s="107">
        <v>7</v>
      </c>
      <c r="E57" s="174">
        <v>146748.27269865994</v>
      </c>
      <c r="F57" s="143">
        <v>133252.01628433357</v>
      </c>
      <c r="G57" s="143">
        <v>125083.14171864078</v>
      </c>
      <c r="H57" s="143">
        <v>120959.39620202048</v>
      </c>
      <c r="I57" s="143">
        <v>122444.9560843638</v>
      </c>
      <c r="J57" s="143">
        <v>99486.163542341252</v>
      </c>
      <c r="K57" s="143">
        <v>111237.46345513016</v>
      </c>
      <c r="L57" s="143">
        <v>46527.831038098651</v>
      </c>
      <c r="M57" s="143">
        <v>66728.650302227441</v>
      </c>
      <c r="N57" s="143">
        <v>77040.586308903541</v>
      </c>
      <c r="O57" s="143">
        <v>79639.523626857874</v>
      </c>
      <c r="P57" s="143">
        <v>77179.632269818409</v>
      </c>
      <c r="Q57" s="143">
        <v>72438.222219116884</v>
      </c>
      <c r="R57" s="143">
        <v>67305.219152419624</v>
      </c>
      <c r="S57" s="143">
        <v>61852.055385923035</v>
      </c>
      <c r="T57" s="143">
        <v>59780.625137553638</v>
      </c>
      <c r="U57" s="143">
        <v>58185.168012365728</v>
      </c>
      <c r="V57" s="143">
        <v>80074.266481093931</v>
      </c>
      <c r="W57" s="143">
        <v>96523.445307329326</v>
      </c>
      <c r="X57" s="143">
        <v>100489.1997529767</v>
      </c>
      <c r="Y57" s="143">
        <v>96648.272464014735</v>
      </c>
      <c r="Z57" s="143">
        <v>85743.751147847157</v>
      </c>
      <c r="AA57" s="143">
        <v>69333.719208269074</v>
      </c>
      <c r="AB57" s="144">
        <v>53610.528458550973</v>
      </c>
      <c r="AC57" s="153">
        <v>14758184.743811997</v>
      </c>
      <c r="AF57" s="1" t="s">
        <v>2</v>
      </c>
      <c r="AG57" s="1">
        <v>12</v>
      </c>
    </row>
    <row r="58" spans="1:33" ht="14.5" thickBot="1" x14ac:dyDescent="0.3">
      <c r="A58" s="202"/>
      <c r="B58" s="200"/>
      <c r="C58" s="112" t="s">
        <v>34</v>
      </c>
      <c r="D58" s="113">
        <v>31</v>
      </c>
      <c r="E58" s="175">
        <v>4367869.8006676566</v>
      </c>
      <c r="F58" s="176">
        <v>3996712.7345127752</v>
      </c>
      <c r="G58" s="176">
        <v>3810149.2384654214</v>
      </c>
      <c r="H58" s="176">
        <v>3821812.5864895964</v>
      </c>
      <c r="I58" s="176">
        <v>4238168.2501238259</v>
      </c>
      <c r="J58" s="176">
        <v>3888641.4906241433</v>
      </c>
      <c r="K58" s="176">
        <v>4596478.5408767285</v>
      </c>
      <c r="L58" s="176">
        <v>2249368.4318453446</v>
      </c>
      <c r="M58" s="176">
        <v>2661146.0873480211</v>
      </c>
      <c r="N58" s="176">
        <v>2866172.1808472867</v>
      </c>
      <c r="O58" s="176">
        <v>3011099.3656459674</v>
      </c>
      <c r="P58" s="176">
        <v>3129786.4336132822</v>
      </c>
      <c r="Q58" s="176">
        <v>3052368.389515847</v>
      </c>
      <c r="R58" s="176">
        <v>2894781.2980497591</v>
      </c>
      <c r="S58" s="176">
        <v>2901685.1943212044</v>
      </c>
      <c r="T58" s="176">
        <v>2853866.8116423083</v>
      </c>
      <c r="U58" s="176">
        <v>2745270.8405117821</v>
      </c>
      <c r="V58" s="176">
        <v>3114624.8272523661</v>
      </c>
      <c r="W58" s="176">
        <v>3518696.7213062253</v>
      </c>
      <c r="X58" s="176">
        <v>3535377.4416296449</v>
      </c>
      <c r="Y58" s="176">
        <v>3344496.665626565</v>
      </c>
      <c r="Z58" s="176">
        <v>2947239.061976173</v>
      </c>
      <c r="AA58" s="176">
        <v>2372880.5962794977</v>
      </c>
      <c r="AB58" s="177">
        <v>1839082.3215212726</v>
      </c>
      <c r="AC58" s="178">
        <v>77757775.310692698</v>
      </c>
      <c r="AD58" s="152"/>
    </row>
    <row r="59" spans="1:33" s="5" customFormat="1" x14ac:dyDescent="0.25">
      <c r="AC59" s="39"/>
      <c r="AD59" s="172"/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W61" s="37"/>
      <c r="Z61" s="7" t="s">
        <v>58</v>
      </c>
    </row>
    <row r="62" spans="1:33" ht="18" x14ac:dyDescent="0.4">
      <c r="B62" s="138"/>
      <c r="Z62" s="139"/>
    </row>
  </sheetData>
  <mergeCells count="26">
    <mergeCell ref="A55:A58"/>
    <mergeCell ref="B55:B58"/>
    <mergeCell ref="A43:A46"/>
    <mergeCell ref="B43:B46"/>
    <mergeCell ref="A47:A50"/>
    <mergeCell ref="B47:B50"/>
    <mergeCell ref="A51:A54"/>
    <mergeCell ref="B51:B54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D2:E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D66D1-D978-416C-8C30-BE62D3C20ECC}">
  <sheetPr>
    <tabColor theme="3" tint="0.39997558519241921"/>
    <pageSetUpPr fitToPage="1"/>
  </sheetPr>
  <dimension ref="A1:AG62"/>
  <sheetViews>
    <sheetView showGridLines="0" zoomScale="90" workbookViewId="0">
      <pane xSplit="4" ySplit="10" topLeftCell="J35" activePane="bottomRight" state="frozen"/>
      <selection sqref="A1:AC61"/>
      <selection pane="topRight" sqref="A1:AC61"/>
      <selection pane="bottomLeft" sqref="A1:AC61"/>
      <selection pane="bottomRight" sqref="A1:AC61"/>
    </sheetView>
  </sheetViews>
  <sheetFormatPr baseColWidth="10" defaultColWidth="0" defaultRowHeight="12.5" x14ac:dyDescent="0.25"/>
  <cols>
    <col min="1" max="1" width="8.26953125" style="1" customWidth="1"/>
    <col min="2" max="2" width="15.54296875" style="1" customWidth="1"/>
    <col min="3" max="4" width="13.26953125" style="1" customWidth="1"/>
    <col min="5" max="5" width="14.453125" style="1" customWidth="1"/>
    <col min="6" max="25" width="14.453125" style="1" bestFit="1" customWidth="1"/>
    <col min="26" max="26" width="18" style="1" customWidth="1"/>
    <col min="27" max="28" width="14.453125" style="1" bestFit="1" customWidth="1"/>
    <col min="29" max="29" width="17.7265625" style="1" customWidth="1"/>
    <col min="30" max="30" width="19.8164062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4" x14ac:dyDescent="0.25">
      <c r="A1" s="156" t="s">
        <v>79</v>
      </c>
      <c r="B1" s="157"/>
      <c r="C1" s="157"/>
      <c r="D1" s="157"/>
    </row>
    <row r="2" spans="1:33" ht="15.5" x14ac:dyDescent="0.25">
      <c r="A2" s="156" t="s">
        <v>55</v>
      </c>
      <c r="B2" s="157"/>
      <c r="C2" s="157"/>
      <c r="D2" s="205"/>
      <c r="E2" s="205"/>
      <c r="F2" s="81"/>
    </row>
    <row r="3" spans="1:33" ht="15.5" x14ac:dyDescent="0.25">
      <c r="A3" s="156" t="s">
        <v>56</v>
      </c>
      <c r="B3" s="157"/>
      <c r="C3" s="157"/>
      <c r="D3" s="158" t="s">
        <v>133</v>
      </c>
      <c r="E3" s="81"/>
      <c r="F3" s="81"/>
    </row>
    <row r="4" spans="1:33" ht="15.5" x14ac:dyDescent="0.25">
      <c r="A4" s="156" t="s">
        <v>57</v>
      </c>
      <c r="B4" s="157"/>
      <c r="C4" s="157"/>
      <c r="D4" s="159"/>
      <c r="E4" s="81"/>
      <c r="F4" s="81"/>
      <c r="H4" s="83"/>
    </row>
    <row r="5" spans="1:33" ht="15.5" x14ac:dyDescent="0.25">
      <c r="A5" s="156" t="s">
        <v>59</v>
      </c>
      <c r="B5" s="157"/>
      <c r="C5" s="157"/>
      <c r="D5" s="159"/>
      <c r="E5" s="81"/>
      <c r="F5" s="81"/>
    </row>
    <row r="6" spans="1:33" ht="15.5" x14ac:dyDescent="0.25">
      <c r="A6" s="156" t="s">
        <v>28</v>
      </c>
      <c r="B6" s="157"/>
      <c r="C6" s="157"/>
      <c r="D6" s="160">
        <v>2030</v>
      </c>
      <c r="E6" s="84"/>
      <c r="F6" s="84"/>
    </row>
    <row r="7" spans="1:33" ht="15.5" x14ac:dyDescent="0.25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3">
      <c r="A8" s="162" t="s">
        <v>60</v>
      </c>
      <c r="B8" s="157"/>
      <c r="C8" s="157"/>
      <c r="D8" s="161" t="s">
        <v>38</v>
      </c>
    </row>
    <row r="9" spans="1:33" ht="16" thickBot="1" x14ac:dyDescent="0.3">
      <c r="C9" s="195"/>
      <c r="D9" s="195"/>
    </row>
    <row r="10" spans="1:33" s="93" customFormat="1" ht="31.5" thickBot="1" x14ac:dyDescent="0.3">
      <c r="A10" s="3" t="s">
        <v>127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4" x14ac:dyDescent="0.25">
      <c r="A11" s="201">
        <v>47484</v>
      </c>
      <c r="B11" s="199">
        <v>67349187.320090383</v>
      </c>
      <c r="C11" s="94" t="s">
        <v>35</v>
      </c>
      <c r="D11" s="95">
        <v>21</v>
      </c>
      <c r="E11" s="148">
        <v>92754.068575413999</v>
      </c>
      <c r="F11" s="149">
        <v>73239.003852367576</v>
      </c>
      <c r="G11" s="149">
        <v>64458.163934742239</v>
      </c>
      <c r="H11" s="149">
        <v>68120.232667615142</v>
      </c>
      <c r="I11" s="149">
        <v>104978.64042876479</v>
      </c>
      <c r="J11" s="149">
        <v>125408.36264044256</v>
      </c>
      <c r="K11" s="149">
        <v>165265.05976207275</v>
      </c>
      <c r="L11" s="149">
        <v>69642.381105805165</v>
      </c>
      <c r="M11" s="149">
        <v>79571.982471572162</v>
      </c>
      <c r="N11" s="149">
        <v>85410.78555206953</v>
      </c>
      <c r="O11" s="149">
        <v>90590.179685734896</v>
      </c>
      <c r="P11" s="149">
        <v>94304.767868774739</v>
      </c>
      <c r="Q11" s="149">
        <v>95124.457263319549</v>
      </c>
      <c r="R11" s="149">
        <v>92798.143360765927</v>
      </c>
      <c r="S11" s="149">
        <v>92578.419801152631</v>
      </c>
      <c r="T11" s="149">
        <v>91533.201382549261</v>
      </c>
      <c r="U11" s="149">
        <v>88979.111819810132</v>
      </c>
      <c r="V11" s="149">
        <v>111687.74393527597</v>
      </c>
      <c r="W11" s="149">
        <v>132971.96571066973</v>
      </c>
      <c r="X11" s="149">
        <v>143471.58170574345</v>
      </c>
      <c r="Y11" s="149">
        <v>130696.37311105635</v>
      </c>
      <c r="Z11" s="149">
        <v>102619.8060766186</v>
      </c>
      <c r="AA11" s="149">
        <v>62978.899834743737</v>
      </c>
      <c r="AB11" s="150">
        <v>29169.318530701734</v>
      </c>
      <c r="AC11" s="151">
        <v>48055405.672633424</v>
      </c>
      <c r="AF11" s="1" t="s">
        <v>1</v>
      </c>
      <c r="AG11" s="1">
        <v>1</v>
      </c>
    </row>
    <row r="12" spans="1:33" ht="14" x14ac:dyDescent="0.25">
      <c r="A12" s="201"/>
      <c r="B12" s="199"/>
      <c r="C12" s="100" t="s">
        <v>36</v>
      </c>
      <c r="D12" s="101">
        <v>4</v>
      </c>
      <c r="E12" s="145">
        <v>105537.45699272634</v>
      </c>
      <c r="F12" s="146">
        <v>83704.11648383188</v>
      </c>
      <c r="G12" s="146">
        <v>72941.409421518343</v>
      </c>
      <c r="H12" s="146">
        <v>71695.047296304692</v>
      </c>
      <c r="I12" s="146">
        <v>88284.392139183634</v>
      </c>
      <c r="J12" s="146">
        <v>74670.024116092536</v>
      </c>
      <c r="K12" s="146">
        <v>109975.49952978239</v>
      </c>
      <c r="L12" s="146">
        <v>66269.792363595683</v>
      </c>
      <c r="M12" s="146">
        <v>80449.208876928853</v>
      </c>
      <c r="N12" s="146">
        <v>88749.606955344614</v>
      </c>
      <c r="O12" s="146">
        <v>94069.21411960767</v>
      </c>
      <c r="P12" s="146">
        <v>97637.26685299704</v>
      </c>
      <c r="Q12" s="146">
        <v>97313.094279389043</v>
      </c>
      <c r="R12" s="146">
        <v>92030.140163972072</v>
      </c>
      <c r="S12" s="146">
        <v>86426.931848537235</v>
      </c>
      <c r="T12" s="146">
        <v>83390.226246778751</v>
      </c>
      <c r="U12" s="146">
        <v>81250.418183999122</v>
      </c>
      <c r="V12" s="146">
        <v>88046.942941601446</v>
      </c>
      <c r="W12" s="146">
        <v>112266.0398053509</v>
      </c>
      <c r="X12" s="146">
        <v>121583.40548775389</v>
      </c>
      <c r="Y12" s="146">
        <v>111301.99840357133</v>
      </c>
      <c r="Z12" s="146">
        <v>89239.386266585527</v>
      </c>
      <c r="AA12" s="146">
        <v>60351.154829395091</v>
      </c>
      <c r="AB12" s="147">
        <v>32289.223584408479</v>
      </c>
      <c r="AC12" s="152">
        <v>8357887.9887570255</v>
      </c>
      <c r="AF12" s="1" t="s">
        <v>3</v>
      </c>
      <c r="AG12" s="1">
        <v>1</v>
      </c>
    </row>
    <row r="13" spans="1:33" ht="14" x14ac:dyDescent="0.25">
      <c r="A13" s="201"/>
      <c r="B13" s="199"/>
      <c r="C13" s="106" t="s">
        <v>37</v>
      </c>
      <c r="D13" s="107">
        <v>6</v>
      </c>
      <c r="E13" s="174">
        <v>108152.34758691251</v>
      </c>
      <c r="F13" s="143">
        <v>84374.896678896024</v>
      </c>
      <c r="G13" s="143">
        <v>69105.365462810703</v>
      </c>
      <c r="H13" s="143">
        <v>61711.062896560121</v>
      </c>
      <c r="I13" s="143">
        <v>64471.862494397639</v>
      </c>
      <c r="J13" s="143">
        <v>37728.494800321161</v>
      </c>
      <c r="K13" s="143">
        <v>50232.504127868371</v>
      </c>
      <c r="L13" s="143">
        <v>70777.559436212381</v>
      </c>
      <c r="M13" s="143">
        <v>74429.191385458951</v>
      </c>
      <c r="N13" s="143">
        <v>80896.129748281324</v>
      </c>
      <c r="O13" s="143">
        <v>86123.845475916009</v>
      </c>
      <c r="P13" s="143">
        <v>91564.792869637095</v>
      </c>
      <c r="Q13" s="143">
        <v>94532.891064646596</v>
      </c>
      <c r="R13" s="143">
        <v>92991.401310928224</v>
      </c>
      <c r="S13" s="143">
        <v>88355.443456195499</v>
      </c>
      <c r="T13" s="143">
        <v>85705.410284447134</v>
      </c>
      <c r="U13" s="143">
        <v>84903.27015134148</v>
      </c>
      <c r="V13" s="143">
        <v>64961.390581127533</v>
      </c>
      <c r="W13" s="143">
        <v>92871.948334018423</v>
      </c>
      <c r="X13" s="143">
        <v>105416.43000820048</v>
      </c>
      <c r="Y13" s="143">
        <v>97716.110849251374</v>
      </c>
      <c r="Z13" s="143">
        <v>74952.230434871075</v>
      </c>
      <c r="AA13" s="143">
        <v>43055.851208746964</v>
      </c>
      <c r="AB13" s="144">
        <v>17618.512469604691</v>
      </c>
      <c r="AC13" s="153">
        <v>10935893.658699909</v>
      </c>
      <c r="AF13" s="1" t="s">
        <v>2</v>
      </c>
      <c r="AG13" s="1">
        <v>1</v>
      </c>
    </row>
    <row r="14" spans="1:33" ht="14.5" thickBot="1" x14ac:dyDescent="0.3">
      <c r="A14" s="202"/>
      <c r="B14" s="200"/>
      <c r="C14" s="122" t="s">
        <v>34</v>
      </c>
      <c r="D14" s="123">
        <v>31</v>
      </c>
      <c r="E14" s="108">
        <v>3018899.3535760744</v>
      </c>
      <c r="F14" s="109">
        <v>2379084.9269084227</v>
      </c>
      <c r="G14" s="109">
        <v>2060019.2730925244</v>
      </c>
      <c r="H14" s="109">
        <v>2087571.4525844972</v>
      </c>
      <c r="I14" s="109">
        <v>2944520.1925271805</v>
      </c>
      <c r="J14" s="109">
        <v>3158626.6807155907</v>
      </c>
      <c r="K14" s="109">
        <v>4211863.2778898682</v>
      </c>
      <c r="L14" s="109">
        <v>2152234.5292935655</v>
      </c>
      <c r="M14" s="109">
        <v>2439383.6157234842</v>
      </c>
      <c r="N14" s="109">
        <v>2634001.7029045266</v>
      </c>
      <c r="O14" s="109">
        <v>2795413.7027343595</v>
      </c>
      <c r="P14" s="109">
        <v>2920337.9498740803</v>
      </c>
      <c r="Q14" s="109">
        <v>2954063.3260351461</v>
      </c>
      <c r="R14" s="109">
        <v>2874829.9790975424</v>
      </c>
      <c r="S14" s="109">
        <v>2819987.2039555274</v>
      </c>
      <c r="T14" s="109">
        <v>2769990.5957273319</v>
      </c>
      <c r="U14" s="109">
        <v>2702982.6418600581</v>
      </c>
      <c r="V14" s="109">
        <v>3087398.737893967</v>
      </c>
      <c r="W14" s="109">
        <v>3798707.1291495785</v>
      </c>
      <c r="X14" s="109">
        <v>4131735.4178208308</v>
      </c>
      <c r="Y14" s="109">
        <v>3776128.494041977</v>
      </c>
      <c r="Z14" s="109">
        <v>2961686.8552845591</v>
      </c>
      <c r="AA14" s="109">
        <v>1822296.6230996805</v>
      </c>
      <c r="AB14" s="142">
        <v>847423.65829999838</v>
      </c>
      <c r="AC14" s="152">
        <v>67349187.320090368</v>
      </c>
      <c r="AD14" s="152"/>
    </row>
    <row r="15" spans="1:33" ht="14" x14ac:dyDescent="0.25">
      <c r="A15" s="201">
        <v>47515</v>
      </c>
      <c r="B15" s="199">
        <v>56992705.305363327</v>
      </c>
      <c r="C15" s="94" t="s">
        <v>35</v>
      </c>
      <c r="D15" s="95">
        <v>20</v>
      </c>
      <c r="E15" s="148">
        <v>96841.078230375017</v>
      </c>
      <c r="F15" s="149">
        <v>77917.718052298093</v>
      </c>
      <c r="G15" s="149">
        <v>70471.008851462306</v>
      </c>
      <c r="H15" s="149">
        <v>77228.503435615945</v>
      </c>
      <c r="I15" s="149">
        <v>138006.38128245401</v>
      </c>
      <c r="J15" s="149">
        <v>199492.51959719424</v>
      </c>
      <c r="K15" s="149">
        <v>216698.96320636111</v>
      </c>
      <c r="L15" s="149">
        <v>47479.515439438677</v>
      </c>
      <c r="M15" s="149">
        <v>51029.704406177007</v>
      </c>
      <c r="N15" s="149">
        <v>52290.079292156639</v>
      </c>
      <c r="O15" s="149">
        <v>54680.220365571127</v>
      </c>
      <c r="P15" s="149">
        <v>56499.012250914799</v>
      </c>
      <c r="Q15" s="149">
        <v>55091.092873140027</v>
      </c>
      <c r="R15" s="149">
        <v>53923.613130186517</v>
      </c>
      <c r="S15" s="149">
        <v>55777.679894050052</v>
      </c>
      <c r="T15" s="149">
        <v>57194.855352691848</v>
      </c>
      <c r="U15" s="149">
        <v>57123.071257279036</v>
      </c>
      <c r="V15" s="149">
        <v>121035.78119891351</v>
      </c>
      <c r="W15" s="149">
        <v>142532.04078560058</v>
      </c>
      <c r="X15" s="149">
        <v>155941.46472472948</v>
      </c>
      <c r="Y15" s="149">
        <v>141596.75160854115</v>
      </c>
      <c r="Z15" s="149">
        <v>109508.65499659936</v>
      </c>
      <c r="AA15" s="149">
        <v>64196.721374832217</v>
      </c>
      <c r="AB15" s="150">
        <v>26470.090428901007</v>
      </c>
      <c r="AC15" s="151">
        <v>43580530.440709673</v>
      </c>
      <c r="AF15" s="1" t="s">
        <v>1</v>
      </c>
      <c r="AG15" s="1">
        <v>2</v>
      </c>
    </row>
    <row r="16" spans="1:33" ht="14" x14ac:dyDescent="0.25">
      <c r="A16" s="201"/>
      <c r="B16" s="199"/>
      <c r="C16" s="100" t="s">
        <v>36</v>
      </c>
      <c r="D16" s="101">
        <v>4</v>
      </c>
      <c r="E16" s="145">
        <v>115200.19396852369</v>
      </c>
      <c r="F16" s="146">
        <v>91317.918034315662</v>
      </c>
      <c r="G16" s="146">
        <v>81174.336315485896</v>
      </c>
      <c r="H16" s="146">
        <v>80350.022851202448</v>
      </c>
      <c r="I16" s="146">
        <v>101938.71491823551</v>
      </c>
      <c r="J16" s="146">
        <v>95310.253846610009</v>
      </c>
      <c r="K16" s="146">
        <v>141286.80422322903</v>
      </c>
      <c r="L16" s="146">
        <v>40490.323214664182</v>
      </c>
      <c r="M16" s="146">
        <v>46906.734449277428</v>
      </c>
      <c r="N16" s="146">
        <v>51752.372793960676</v>
      </c>
      <c r="O16" s="146">
        <v>54236.878597776566</v>
      </c>
      <c r="P16" s="146">
        <v>56595.471852447889</v>
      </c>
      <c r="Q16" s="146">
        <v>56270.993074671009</v>
      </c>
      <c r="R16" s="146">
        <v>51966.978065081028</v>
      </c>
      <c r="S16" s="146">
        <v>49640.445038661215</v>
      </c>
      <c r="T16" s="146">
        <v>48941.786480842151</v>
      </c>
      <c r="U16" s="146">
        <v>50030.981701826757</v>
      </c>
      <c r="V16" s="146">
        <v>100162.7231749026</v>
      </c>
      <c r="W16" s="146">
        <v>123370.75506398187</v>
      </c>
      <c r="X16" s="146">
        <v>132372.10313598532</v>
      </c>
      <c r="Y16" s="146">
        <v>120596.43660302582</v>
      </c>
      <c r="Z16" s="146">
        <v>95269.308718934131</v>
      </c>
      <c r="AA16" s="146">
        <v>62351.393128146054</v>
      </c>
      <c r="AB16" s="147">
        <v>29030.470086073678</v>
      </c>
      <c r="AC16" s="152">
        <v>7506257.5973514412</v>
      </c>
      <c r="AF16" s="1" t="s">
        <v>3</v>
      </c>
      <c r="AG16" s="1">
        <v>2</v>
      </c>
    </row>
    <row r="17" spans="1:33" ht="14" x14ac:dyDescent="0.25">
      <c r="A17" s="201"/>
      <c r="B17" s="199"/>
      <c r="C17" s="106" t="s">
        <v>37</v>
      </c>
      <c r="D17" s="107">
        <v>4</v>
      </c>
      <c r="E17" s="174">
        <v>107821.71705947137</v>
      </c>
      <c r="F17" s="143">
        <v>84493.230789649955</v>
      </c>
      <c r="G17" s="143">
        <v>71927.441693594417</v>
      </c>
      <c r="H17" s="143">
        <v>65265.527127785484</v>
      </c>
      <c r="I17" s="143">
        <v>69037.506834392116</v>
      </c>
      <c r="J17" s="143">
        <v>47646.351775671865</v>
      </c>
      <c r="K17" s="143">
        <v>69162.702996824839</v>
      </c>
      <c r="L17" s="143">
        <v>24325.561054554066</v>
      </c>
      <c r="M17" s="143">
        <v>31364.666139558129</v>
      </c>
      <c r="N17" s="143">
        <v>37001.539692238606</v>
      </c>
      <c r="O17" s="143">
        <v>40254.361337803879</v>
      </c>
      <c r="P17" s="143">
        <v>42929.016248918568</v>
      </c>
      <c r="Q17" s="143">
        <v>43465.03158082498</v>
      </c>
      <c r="R17" s="143">
        <v>42521.124795773496</v>
      </c>
      <c r="S17" s="143">
        <v>40463.014799669996</v>
      </c>
      <c r="T17" s="143">
        <v>39335.136313096649</v>
      </c>
      <c r="U17" s="143">
        <v>40397.407629240508</v>
      </c>
      <c r="V17" s="143">
        <v>76903.138912201015</v>
      </c>
      <c r="W17" s="143">
        <v>106876.39269649687</v>
      </c>
      <c r="X17" s="143">
        <v>126411.06426938996</v>
      </c>
      <c r="Y17" s="143">
        <v>118079.74675887162</v>
      </c>
      <c r="Z17" s="143">
        <v>88652.404085210859</v>
      </c>
      <c r="AA17" s="143">
        <v>47634.521836976179</v>
      </c>
      <c r="AB17" s="144">
        <v>14510.710397338013</v>
      </c>
      <c r="AC17" s="153">
        <v>5905917.2673022142</v>
      </c>
      <c r="AF17" s="1" t="s">
        <v>2</v>
      </c>
      <c r="AG17" s="1">
        <v>2</v>
      </c>
    </row>
    <row r="18" spans="1:33" ht="14.5" thickBot="1" x14ac:dyDescent="0.3">
      <c r="A18" s="202"/>
      <c r="B18" s="200"/>
      <c r="C18" s="112" t="s">
        <v>34</v>
      </c>
      <c r="D18" s="113">
        <v>28</v>
      </c>
      <c r="E18" s="108">
        <v>2828909.2087194808</v>
      </c>
      <c r="F18" s="109">
        <v>2261598.9563418245</v>
      </c>
      <c r="G18" s="109">
        <v>2021827.2890655673</v>
      </c>
      <c r="H18" s="109">
        <v>2127032.2686282704</v>
      </c>
      <c r="I18" s="109">
        <v>3444032.5126595907</v>
      </c>
      <c r="J18" s="109">
        <v>4561676.8144330122</v>
      </c>
      <c r="K18" s="109">
        <v>5175777.2930074371</v>
      </c>
      <c r="L18" s="109">
        <v>1208853.8458656466</v>
      </c>
      <c r="M18" s="109">
        <v>1333679.6904788825</v>
      </c>
      <c r="N18" s="109">
        <v>1400817.23578793</v>
      </c>
      <c r="O18" s="109">
        <v>1471569.3670537444</v>
      </c>
      <c r="P18" s="109">
        <v>1528078.1974237617</v>
      </c>
      <c r="Q18" s="109">
        <v>1500765.9560847846</v>
      </c>
      <c r="R18" s="109">
        <v>1456424.6740471486</v>
      </c>
      <c r="S18" s="109">
        <v>1475967.4372343258</v>
      </c>
      <c r="T18" s="109">
        <v>1497004.7982295924</v>
      </c>
      <c r="U18" s="109">
        <v>1504174.9824698498</v>
      </c>
      <c r="V18" s="109">
        <v>3128979.0723266848</v>
      </c>
      <c r="W18" s="109">
        <v>3771629.4067539265</v>
      </c>
      <c r="X18" s="109">
        <v>4153961.9641160909</v>
      </c>
      <c r="Y18" s="109">
        <v>3786639.7656184123</v>
      </c>
      <c r="Z18" s="109">
        <v>2925859.9511485673</v>
      </c>
      <c r="AA18" s="109">
        <v>1723878.0873571334</v>
      </c>
      <c r="AB18" s="142">
        <v>703566.5305116669</v>
      </c>
      <c r="AC18" s="152">
        <v>56992705.305363327</v>
      </c>
      <c r="AD18" s="152"/>
    </row>
    <row r="19" spans="1:33" ht="14" x14ac:dyDescent="0.25">
      <c r="A19" s="204">
        <v>47543</v>
      </c>
      <c r="B19" s="199">
        <v>58876948.065700427</v>
      </c>
      <c r="C19" s="94" t="s">
        <v>35</v>
      </c>
      <c r="D19" s="95">
        <v>20</v>
      </c>
      <c r="E19" s="148">
        <v>94936.060637608345</v>
      </c>
      <c r="F19" s="149">
        <v>76216.552729355142</v>
      </c>
      <c r="G19" s="149">
        <v>68267.540537685723</v>
      </c>
      <c r="H19" s="149">
        <v>74721.459687981056</v>
      </c>
      <c r="I19" s="149">
        <v>133688.14934921742</v>
      </c>
      <c r="J19" s="149">
        <v>193892.11797208589</v>
      </c>
      <c r="K19" s="149">
        <v>213109.58156862188</v>
      </c>
      <c r="L19" s="149">
        <v>42469.576594696846</v>
      </c>
      <c r="M19" s="149">
        <v>45757.56536297228</v>
      </c>
      <c r="N19" s="149">
        <v>46962.182524388161</v>
      </c>
      <c r="O19" s="149">
        <v>48920.651392911197</v>
      </c>
      <c r="P19" s="149">
        <v>50793.906112211676</v>
      </c>
      <c r="Q19" s="149">
        <v>49542.515417627306</v>
      </c>
      <c r="R19" s="149">
        <v>48307.729758533722</v>
      </c>
      <c r="S19" s="149">
        <v>50385.192481158658</v>
      </c>
      <c r="T19" s="149">
        <v>51602.279764600673</v>
      </c>
      <c r="U19" s="149">
        <v>51911.879186036123</v>
      </c>
      <c r="V19" s="149">
        <v>119030.90249052084</v>
      </c>
      <c r="W19" s="149">
        <v>140928.69081353478</v>
      </c>
      <c r="X19" s="149">
        <v>150935.35812766169</v>
      </c>
      <c r="Y19" s="149">
        <v>137757.50323137289</v>
      </c>
      <c r="Z19" s="149">
        <v>107571.14958926926</v>
      </c>
      <c r="AA19" s="149">
        <v>64432.381905571783</v>
      </c>
      <c r="AB19" s="150">
        <v>28112.530350802506</v>
      </c>
      <c r="AC19" s="151">
        <v>41805069.151728518</v>
      </c>
      <c r="AF19" s="1" t="s">
        <v>1</v>
      </c>
      <c r="AG19" s="1">
        <v>3</v>
      </c>
    </row>
    <row r="20" spans="1:33" ht="14" x14ac:dyDescent="0.25">
      <c r="A20" s="201"/>
      <c r="B20" s="199"/>
      <c r="C20" s="100" t="s">
        <v>36</v>
      </c>
      <c r="D20" s="101">
        <v>5</v>
      </c>
      <c r="E20" s="145">
        <v>110714.85742458241</v>
      </c>
      <c r="F20" s="146">
        <v>87999.500333166783</v>
      </c>
      <c r="G20" s="146">
        <v>77858.732861992161</v>
      </c>
      <c r="H20" s="146">
        <v>77130.956541831038</v>
      </c>
      <c r="I20" s="146">
        <v>98214.392287407769</v>
      </c>
      <c r="J20" s="146">
        <v>91610.713669918012</v>
      </c>
      <c r="K20" s="146">
        <v>137348.15358933763</v>
      </c>
      <c r="L20" s="146">
        <v>33611.857913123284</v>
      </c>
      <c r="M20" s="146">
        <v>40829.283317375019</v>
      </c>
      <c r="N20" s="146">
        <v>45285.924612058792</v>
      </c>
      <c r="O20" s="146">
        <v>48022.883773486363</v>
      </c>
      <c r="P20" s="146">
        <v>49614.970746200255</v>
      </c>
      <c r="Q20" s="146">
        <v>48743.936176477255</v>
      </c>
      <c r="R20" s="146">
        <v>45284.823736383601</v>
      </c>
      <c r="S20" s="146">
        <v>42128.063239051167</v>
      </c>
      <c r="T20" s="146">
        <v>41037.459706049718</v>
      </c>
      <c r="U20" s="146">
        <v>40573.169848297344</v>
      </c>
      <c r="V20" s="146">
        <v>94655.330009123107</v>
      </c>
      <c r="W20" s="146">
        <v>116877.00940005523</v>
      </c>
      <c r="X20" s="146">
        <v>126613.23672289583</v>
      </c>
      <c r="Y20" s="146">
        <v>115396.19465531368</v>
      </c>
      <c r="Z20" s="146">
        <v>91858.947492068066</v>
      </c>
      <c r="AA20" s="146">
        <v>59834.392136544229</v>
      </c>
      <c r="AB20" s="147">
        <v>30051.625258354379</v>
      </c>
      <c r="AC20" s="152">
        <v>8756482.0772554651</v>
      </c>
      <c r="AF20" s="1" t="s">
        <v>3</v>
      </c>
      <c r="AG20" s="1">
        <v>3</v>
      </c>
    </row>
    <row r="21" spans="1:33" ht="14" x14ac:dyDescent="0.25">
      <c r="A21" s="201"/>
      <c r="B21" s="199"/>
      <c r="C21" s="106" t="s">
        <v>37</v>
      </c>
      <c r="D21" s="107">
        <v>6</v>
      </c>
      <c r="E21" s="174">
        <v>104272.37090333756</v>
      </c>
      <c r="F21" s="143">
        <v>81116.880462323723</v>
      </c>
      <c r="G21" s="143">
        <v>67437.974849968319</v>
      </c>
      <c r="H21" s="143">
        <v>60443.775844564952</v>
      </c>
      <c r="I21" s="143">
        <v>65540.850791767269</v>
      </c>
      <c r="J21" s="143">
        <v>43382.060676101486</v>
      </c>
      <c r="K21" s="143">
        <v>64777.962882866472</v>
      </c>
      <c r="L21" s="143">
        <v>19750.952015738545</v>
      </c>
      <c r="M21" s="143">
        <v>26124.645879752254</v>
      </c>
      <c r="N21" s="143">
        <v>33479.050532447523</v>
      </c>
      <c r="O21" s="143">
        <v>36136.269897148093</v>
      </c>
      <c r="P21" s="143">
        <v>38682.439424981327</v>
      </c>
      <c r="Q21" s="143">
        <v>39376.23096698022</v>
      </c>
      <c r="R21" s="143">
        <v>37845.801358267243</v>
      </c>
      <c r="S21" s="143">
        <v>35367.583554179211</v>
      </c>
      <c r="T21" s="143">
        <v>34303.252279907407</v>
      </c>
      <c r="U21" s="143">
        <v>35352.848474754959</v>
      </c>
      <c r="V21" s="143">
        <v>78042.618613942846</v>
      </c>
      <c r="W21" s="143">
        <v>106095.50367196783</v>
      </c>
      <c r="X21" s="143">
        <v>120563.87631029048</v>
      </c>
      <c r="Y21" s="143">
        <v>111465.26813421313</v>
      </c>
      <c r="Z21" s="143">
        <v>84491.131345265938</v>
      </c>
      <c r="AA21" s="143">
        <v>46491.103438034828</v>
      </c>
      <c r="AB21" s="144">
        <v>15359.020477272737</v>
      </c>
      <c r="AC21" s="153">
        <v>8315396.836716447</v>
      </c>
      <c r="AF21" s="1" t="s">
        <v>2</v>
      </c>
      <c r="AG21" s="1">
        <v>3</v>
      </c>
    </row>
    <row r="22" spans="1:33" ht="14.5" thickBot="1" x14ac:dyDescent="0.3">
      <c r="A22" s="202"/>
      <c r="B22" s="200"/>
      <c r="C22" s="112" t="s">
        <v>34</v>
      </c>
      <c r="D22" s="113">
        <v>31</v>
      </c>
      <c r="E22" s="108">
        <v>3077929.7252951041</v>
      </c>
      <c r="F22" s="109">
        <v>2451029.8390268791</v>
      </c>
      <c r="G22" s="109">
        <v>2159272.3241634853</v>
      </c>
      <c r="H22" s="109">
        <v>2242746.6315361662</v>
      </c>
      <c r="I22" s="109">
        <v>3558080.0531719904</v>
      </c>
      <c r="J22" s="109">
        <v>4596188.2918479173</v>
      </c>
      <c r="K22" s="109">
        <v>5337600.176616325</v>
      </c>
      <c r="L22" s="109">
        <v>1135956.5335539845</v>
      </c>
      <c r="M22" s="109">
        <v>1276045.5991248339</v>
      </c>
      <c r="N22" s="109">
        <v>1366547.5767427424</v>
      </c>
      <c r="O22" s="109">
        <v>1435345.0661085444</v>
      </c>
      <c r="P22" s="109">
        <v>1496047.6125251227</v>
      </c>
      <c r="Q22" s="109">
        <v>1470827.3750368136</v>
      </c>
      <c r="R22" s="109">
        <v>1419653.5220021957</v>
      </c>
      <c r="S22" s="109">
        <v>1430549.6671435044</v>
      </c>
      <c r="T22" s="109">
        <v>1443052.4075017064</v>
      </c>
      <c r="U22" s="109">
        <v>1453220.5238107389</v>
      </c>
      <c r="V22" s="109">
        <v>3322150.4115396892</v>
      </c>
      <c r="W22" s="109">
        <v>4039531.8853027788</v>
      </c>
      <c r="X22" s="109">
        <v>4375156.6040294562</v>
      </c>
      <c r="Y22" s="109">
        <v>4000922.6467093048</v>
      </c>
      <c r="Z22" s="109">
        <v>3117664.5173173212</v>
      </c>
      <c r="AA22" s="109">
        <v>1866766.2194223655</v>
      </c>
      <c r="AB22" s="142">
        <v>804662.85617145849</v>
      </c>
      <c r="AC22" s="152">
        <v>58876948.065700427</v>
      </c>
      <c r="AD22" s="152"/>
    </row>
    <row r="23" spans="1:33" ht="14" x14ac:dyDescent="0.25">
      <c r="A23" s="204">
        <v>47574</v>
      </c>
      <c r="B23" s="199">
        <v>59496326.99634748</v>
      </c>
      <c r="C23" s="94" t="s">
        <v>35</v>
      </c>
      <c r="D23" s="95">
        <v>20</v>
      </c>
      <c r="E23" s="148">
        <v>94843.59190174636</v>
      </c>
      <c r="F23" s="149">
        <v>76169.162639630449</v>
      </c>
      <c r="G23" s="149">
        <v>68198.222823433418</v>
      </c>
      <c r="H23" s="149">
        <v>74808.498938431687</v>
      </c>
      <c r="I23" s="149">
        <v>128731.37278129032</v>
      </c>
      <c r="J23" s="149">
        <v>175311.17795151839</v>
      </c>
      <c r="K23" s="149">
        <v>202139.38853894285</v>
      </c>
      <c r="L23" s="149">
        <v>52622.476562809083</v>
      </c>
      <c r="M23" s="149">
        <v>55172.33567685492</v>
      </c>
      <c r="N23" s="149">
        <v>56745.983852102887</v>
      </c>
      <c r="O23" s="149">
        <v>59367.511135034976</v>
      </c>
      <c r="P23" s="149">
        <v>61579.485260146103</v>
      </c>
      <c r="Q23" s="149">
        <v>60089.983544702212</v>
      </c>
      <c r="R23" s="149">
        <v>58474.434538957001</v>
      </c>
      <c r="S23" s="149">
        <v>60388.960940400197</v>
      </c>
      <c r="T23" s="149">
        <v>61534.643280192817</v>
      </c>
      <c r="U23" s="149">
        <v>62209.552996682527</v>
      </c>
      <c r="V23" s="149">
        <v>120719.39994149221</v>
      </c>
      <c r="W23" s="149">
        <v>142989.53572755272</v>
      </c>
      <c r="X23" s="149">
        <v>149233.83489365666</v>
      </c>
      <c r="Y23" s="149">
        <v>135197.58039769571</v>
      </c>
      <c r="Z23" s="149">
        <v>105668.37617281539</v>
      </c>
      <c r="AA23" s="149">
        <v>64010.318708892984</v>
      </c>
      <c r="AB23" s="150">
        <v>28071.594100968683</v>
      </c>
      <c r="AC23" s="151">
        <v>43085548.466119014</v>
      </c>
      <c r="AF23" s="1" t="s">
        <v>1</v>
      </c>
      <c r="AG23" s="1">
        <v>4</v>
      </c>
    </row>
    <row r="24" spans="1:33" ht="14" x14ac:dyDescent="0.25">
      <c r="A24" s="201"/>
      <c r="B24" s="199"/>
      <c r="C24" s="100" t="s">
        <v>36</v>
      </c>
      <c r="D24" s="101">
        <v>4</v>
      </c>
      <c r="E24" s="145">
        <v>102770.68781121058</v>
      </c>
      <c r="F24" s="146">
        <v>80234.525797855065</v>
      </c>
      <c r="G24" s="146">
        <v>69195.878570134853</v>
      </c>
      <c r="H24" s="146">
        <v>68520.1843990302</v>
      </c>
      <c r="I24" s="146">
        <v>87970.876145188726</v>
      </c>
      <c r="J24" s="146">
        <v>76314.50263406345</v>
      </c>
      <c r="K24" s="146">
        <v>120966.11111158987</v>
      </c>
      <c r="L24" s="146">
        <v>58903.558333352259</v>
      </c>
      <c r="M24" s="146">
        <v>70083.718394040334</v>
      </c>
      <c r="N24" s="146">
        <v>78722.214572446988</v>
      </c>
      <c r="O24" s="146">
        <v>77834.284116000563</v>
      </c>
      <c r="P24" s="146">
        <v>76252.769037797058</v>
      </c>
      <c r="Q24" s="146">
        <v>71431.593311080171</v>
      </c>
      <c r="R24" s="146">
        <v>64126.209118773899</v>
      </c>
      <c r="S24" s="146">
        <v>59676.460919078367</v>
      </c>
      <c r="T24" s="146">
        <v>56594.990365633996</v>
      </c>
      <c r="U24" s="146">
        <v>54952.256121399172</v>
      </c>
      <c r="V24" s="146">
        <v>92685.017040923514</v>
      </c>
      <c r="W24" s="146">
        <v>115873.62397725684</v>
      </c>
      <c r="X24" s="146">
        <v>121602.81193878123</v>
      </c>
      <c r="Y24" s="146">
        <v>110300.08930720179</v>
      </c>
      <c r="Z24" s="146">
        <v>87755.767988763604</v>
      </c>
      <c r="AA24" s="146">
        <v>57638.684456620198</v>
      </c>
      <c r="AB24" s="147">
        <v>29391.618425080753</v>
      </c>
      <c r="AC24" s="152">
        <v>7559193.7355732126</v>
      </c>
      <c r="AF24" s="1" t="s">
        <v>3</v>
      </c>
      <c r="AG24" s="1">
        <v>4</v>
      </c>
    </row>
    <row r="25" spans="1:33" ht="14" x14ac:dyDescent="0.25">
      <c r="A25" s="201"/>
      <c r="B25" s="199"/>
      <c r="C25" s="106" t="s">
        <v>37</v>
      </c>
      <c r="D25" s="107">
        <v>6</v>
      </c>
      <c r="E25" s="174">
        <v>101548.6332835621</v>
      </c>
      <c r="F25" s="143">
        <v>78108.709651480443</v>
      </c>
      <c r="G25" s="143">
        <v>65467.812016672222</v>
      </c>
      <c r="H25" s="143">
        <v>60381.584504944964</v>
      </c>
      <c r="I25" s="143">
        <v>65908.545647344145</v>
      </c>
      <c r="J25" s="143">
        <v>38940.170846804584</v>
      </c>
      <c r="K25" s="143">
        <v>63049.997262782883</v>
      </c>
      <c r="L25" s="143">
        <v>37923.4757547345</v>
      </c>
      <c r="M25" s="143">
        <v>43481.620164162043</v>
      </c>
      <c r="N25" s="143">
        <v>50153.114402274012</v>
      </c>
      <c r="O25" s="143">
        <v>53074.934085626228</v>
      </c>
      <c r="P25" s="143">
        <v>52958.011807063689</v>
      </c>
      <c r="Q25" s="143">
        <v>49918.94347030393</v>
      </c>
      <c r="R25" s="143">
        <v>50051.791704117044</v>
      </c>
      <c r="S25" s="143">
        <v>50708.275918666623</v>
      </c>
      <c r="T25" s="143">
        <v>52126.049045442633</v>
      </c>
      <c r="U25" s="143">
        <v>52716.255403043091</v>
      </c>
      <c r="V25" s="143">
        <v>72357.797816622609</v>
      </c>
      <c r="W25" s="143">
        <v>97767.825547782821</v>
      </c>
      <c r="X25" s="143">
        <v>108696.00154244395</v>
      </c>
      <c r="Y25" s="143">
        <v>99892.332693518911</v>
      </c>
      <c r="Z25" s="143">
        <v>75523.650450855901</v>
      </c>
      <c r="AA25" s="143">
        <v>42357.044890430392</v>
      </c>
      <c r="AB25" s="144">
        <v>12151.554531861784</v>
      </c>
      <c r="AC25" s="153">
        <v>8851584.7946552485</v>
      </c>
      <c r="AF25" s="1" t="s">
        <v>2</v>
      </c>
      <c r="AG25" s="1">
        <v>4</v>
      </c>
    </row>
    <row r="26" spans="1:33" ht="14.5" thickBot="1" x14ac:dyDescent="0.3">
      <c r="A26" s="202"/>
      <c r="B26" s="200"/>
      <c r="C26" s="112" t="s">
        <v>34</v>
      </c>
      <c r="D26" s="113">
        <v>30</v>
      </c>
      <c r="E26" s="108">
        <v>2917246.3889811421</v>
      </c>
      <c r="F26" s="109">
        <v>2312973.6138929119</v>
      </c>
      <c r="G26" s="109">
        <v>2033554.8428492411</v>
      </c>
      <c r="H26" s="109">
        <v>2132540.2233944242</v>
      </c>
      <c r="I26" s="109">
        <v>3321962.2340906262</v>
      </c>
      <c r="J26" s="109">
        <v>4045122.5946474494</v>
      </c>
      <c r="K26" s="109">
        <v>4904952.1988019142</v>
      </c>
      <c r="L26" s="109">
        <v>1515604.6191179976</v>
      </c>
      <c r="M26" s="109">
        <v>1644671.3080982321</v>
      </c>
      <c r="N26" s="109">
        <v>1750727.2217454899</v>
      </c>
      <c r="O26" s="109">
        <v>1817136.9636784592</v>
      </c>
      <c r="P26" s="109">
        <v>1854348.8521964923</v>
      </c>
      <c r="Q26" s="109">
        <v>1787039.7049601886</v>
      </c>
      <c r="R26" s="109">
        <v>1726304.2774789378</v>
      </c>
      <c r="S26" s="109">
        <v>1750734.7179963172</v>
      </c>
      <c r="T26" s="109">
        <v>1769829.121339048</v>
      </c>
      <c r="U26" s="109">
        <v>1780297.6168375057</v>
      </c>
      <c r="V26" s="109">
        <v>3219274.853893274</v>
      </c>
      <c r="W26" s="109">
        <v>3909892.1637467789</v>
      </c>
      <c r="X26" s="109">
        <v>4123263.9548829221</v>
      </c>
      <c r="Y26" s="109">
        <v>3744505.9613438351</v>
      </c>
      <c r="Z26" s="109">
        <v>2917532.4981164979</v>
      </c>
      <c r="AA26" s="109">
        <v>1764903.3813469228</v>
      </c>
      <c r="AB26" s="142">
        <v>751907.6829108675</v>
      </c>
      <c r="AC26" s="152">
        <v>59496326.996347472</v>
      </c>
      <c r="AD26" s="152"/>
    </row>
    <row r="27" spans="1:33" ht="14" x14ac:dyDescent="0.25">
      <c r="A27" s="204">
        <v>47604</v>
      </c>
      <c r="B27" s="199">
        <v>66753742.296514727</v>
      </c>
      <c r="C27" s="94" t="s">
        <v>35</v>
      </c>
      <c r="D27" s="95">
        <v>22</v>
      </c>
      <c r="E27" s="148">
        <v>79251.631224068609</v>
      </c>
      <c r="F27" s="149">
        <v>61037.275534514083</v>
      </c>
      <c r="G27" s="149">
        <v>53868.535362493974</v>
      </c>
      <c r="H27" s="149">
        <v>60528.835882620959</v>
      </c>
      <c r="I27" s="149">
        <v>116323.27768208076</v>
      </c>
      <c r="J27" s="149">
        <v>165491.60698493407</v>
      </c>
      <c r="K27" s="149">
        <v>189100.13610428717</v>
      </c>
      <c r="L27" s="149">
        <v>86549.246891682094</v>
      </c>
      <c r="M27" s="149">
        <v>91970.501248648434</v>
      </c>
      <c r="N27" s="149">
        <v>94371.448957003129</v>
      </c>
      <c r="O27" s="149">
        <v>97774.185405300886</v>
      </c>
      <c r="P27" s="149">
        <v>99749.83907673684</v>
      </c>
      <c r="Q27" s="149">
        <v>97839.652730942253</v>
      </c>
      <c r="R27" s="149">
        <v>95758.988639361545</v>
      </c>
      <c r="S27" s="149">
        <v>97711.386541028085</v>
      </c>
      <c r="T27" s="149">
        <v>98715.595003341747</v>
      </c>
      <c r="U27" s="149">
        <v>98710.205468251937</v>
      </c>
      <c r="V27" s="149">
        <v>102302.11314395608</v>
      </c>
      <c r="W27" s="149">
        <v>124803.04100060774</v>
      </c>
      <c r="X27" s="149">
        <v>131593.23455837372</v>
      </c>
      <c r="Y27" s="149">
        <v>117909.48287559717</v>
      </c>
      <c r="Z27" s="149">
        <v>88255.205487141575</v>
      </c>
      <c r="AA27" s="149">
        <v>46945.813389544011</v>
      </c>
      <c r="AB27" s="150">
        <v>12508.618584888909</v>
      </c>
      <c r="AC27" s="151">
        <v>50799536.871102914</v>
      </c>
      <c r="AF27" s="1" t="s">
        <v>1</v>
      </c>
      <c r="AG27" s="1">
        <v>5</v>
      </c>
    </row>
    <row r="28" spans="1:33" ht="14" x14ac:dyDescent="0.25">
      <c r="A28" s="201"/>
      <c r="B28" s="199"/>
      <c r="C28" s="100" t="s">
        <v>36</v>
      </c>
      <c r="D28" s="101">
        <v>4</v>
      </c>
      <c r="E28" s="145">
        <v>94647.946137134262</v>
      </c>
      <c r="F28" s="146">
        <v>71381.952191858436</v>
      </c>
      <c r="G28" s="146">
        <v>61774.124196118944</v>
      </c>
      <c r="H28" s="146">
        <v>62032.352757517925</v>
      </c>
      <c r="I28" s="146">
        <v>81468.208253579083</v>
      </c>
      <c r="J28" s="146">
        <v>70483.717765579684</v>
      </c>
      <c r="K28" s="146">
        <v>122230.73617863297</v>
      </c>
      <c r="L28" s="146">
        <v>76169.870119849424</v>
      </c>
      <c r="M28" s="146">
        <v>86623.42496850458</v>
      </c>
      <c r="N28" s="146">
        <v>92944.740140316178</v>
      </c>
      <c r="O28" s="146">
        <v>96814.205180988269</v>
      </c>
      <c r="P28" s="146">
        <v>98676.426009220871</v>
      </c>
      <c r="Q28" s="146">
        <v>97133.228946331365</v>
      </c>
      <c r="R28" s="146">
        <v>92248.721674703615</v>
      </c>
      <c r="S28" s="146">
        <v>88135.157740314811</v>
      </c>
      <c r="T28" s="146">
        <v>86673.845954279386</v>
      </c>
      <c r="U28" s="146">
        <v>85772.009044989099</v>
      </c>
      <c r="V28" s="146">
        <v>80816.757495265701</v>
      </c>
      <c r="W28" s="146">
        <v>103505.99389398312</v>
      </c>
      <c r="X28" s="146">
        <v>108082.10772897913</v>
      </c>
      <c r="Y28" s="146">
        <v>96348.238245115237</v>
      </c>
      <c r="Z28" s="146">
        <v>73387.6047585091</v>
      </c>
      <c r="AA28" s="146">
        <v>42677.376627308564</v>
      </c>
      <c r="AB28" s="147">
        <v>13565.549188003884</v>
      </c>
      <c r="AC28" s="152">
        <v>7934377.1807883335</v>
      </c>
      <c r="AF28" s="1" t="s">
        <v>3</v>
      </c>
      <c r="AG28" s="1">
        <v>5</v>
      </c>
    </row>
    <row r="29" spans="1:33" ht="14" x14ac:dyDescent="0.25">
      <c r="A29" s="201"/>
      <c r="B29" s="199"/>
      <c r="C29" s="106" t="s">
        <v>37</v>
      </c>
      <c r="D29" s="107">
        <v>5</v>
      </c>
      <c r="E29" s="174">
        <v>89416.59996889811</v>
      </c>
      <c r="F29" s="143">
        <v>66440.866998180951</v>
      </c>
      <c r="G29" s="143">
        <v>54566.083554773766</v>
      </c>
      <c r="H29" s="143">
        <v>49065.474188373155</v>
      </c>
      <c r="I29" s="143">
        <v>53607.772929953528</v>
      </c>
      <c r="J29" s="143">
        <v>25394.635962199784</v>
      </c>
      <c r="K29" s="143">
        <v>55093.427127975738</v>
      </c>
      <c r="L29" s="143">
        <v>55853.932225788434</v>
      </c>
      <c r="M29" s="143">
        <v>67370.054693294209</v>
      </c>
      <c r="N29" s="143">
        <v>75874.58255730645</v>
      </c>
      <c r="O29" s="143">
        <v>81079.338843757258</v>
      </c>
      <c r="P29" s="143">
        <v>83498.928420028824</v>
      </c>
      <c r="Q29" s="143">
        <v>83573.203422474253</v>
      </c>
      <c r="R29" s="143">
        <v>81059.178582209119</v>
      </c>
      <c r="S29" s="143">
        <v>77653.997503164966</v>
      </c>
      <c r="T29" s="143">
        <v>75991.139269358799</v>
      </c>
      <c r="U29" s="143">
        <v>76231.486930849278</v>
      </c>
      <c r="V29" s="143">
        <v>60755.363877137883</v>
      </c>
      <c r="W29" s="143">
        <v>90110.032185605305</v>
      </c>
      <c r="X29" s="143">
        <v>104114.6871089959</v>
      </c>
      <c r="Y29" s="143">
        <v>94892.376796201686</v>
      </c>
      <c r="Z29" s="143">
        <v>68766.7214924523</v>
      </c>
      <c r="AA29" s="143">
        <v>31383.147376582328</v>
      </c>
      <c r="AB29" s="144">
        <v>2172.6169091300562</v>
      </c>
      <c r="AC29" s="153">
        <v>8019828.244623458</v>
      </c>
      <c r="AF29" s="1" t="s">
        <v>2</v>
      </c>
      <c r="AG29" s="1">
        <v>5</v>
      </c>
    </row>
    <row r="30" spans="1:33" ht="14.5" thickBot="1" x14ac:dyDescent="0.3">
      <c r="A30" s="202"/>
      <c r="B30" s="200"/>
      <c r="C30" s="112" t="s">
        <v>34</v>
      </c>
      <c r="D30" s="113">
        <v>31</v>
      </c>
      <c r="E30" s="108">
        <v>2569210.6713225371</v>
      </c>
      <c r="F30" s="109">
        <v>1960552.2055176483</v>
      </c>
      <c r="G30" s="109">
        <v>1705034.6925332122</v>
      </c>
      <c r="H30" s="109">
        <v>1825091.1713895986</v>
      </c>
      <c r="I30" s="109">
        <v>3153023.8066698606</v>
      </c>
      <c r="J30" s="109">
        <v>4049723.4045418673</v>
      </c>
      <c r="K30" s="109">
        <v>4924593.0746487286</v>
      </c>
      <c r="L30" s="109">
        <v>2488032.5732253464</v>
      </c>
      <c r="M30" s="109">
        <v>2706695.000810755</v>
      </c>
      <c r="N30" s="109">
        <v>2827323.7504018657</v>
      </c>
      <c r="O30" s="109">
        <v>2943685.5938593592</v>
      </c>
      <c r="P30" s="109">
        <v>3006696.8058252381</v>
      </c>
      <c r="Q30" s="109">
        <v>2958871.2929784264</v>
      </c>
      <c r="R30" s="109">
        <v>2880988.5296758143</v>
      </c>
      <c r="S30" s="109">
        <v>2890461.1223797021</v>
      </c>
      <c r="T30" s="109">
        <v>2898394.1702374304</v>
      </c>
      <c r="U30" s="109">
        <v>2895869.9911357458</v>
      </c>
      <c r="V30" s="109">
        <v>2877690.3385337857</v>
      </c>
      <c r="W30" s="109">
        <v>3610241.0385173289</v>
      </c>
      <c r="X30" s="109">
        <v>3847953.0267451173</v>
      </c>
      <c r="Y30" s="109">
        <v>3453863.4602246075</v>
      </c>
      <c r="Z30" s="109">
        <v>2578998.5472134124</v>
      </c>
      <c r="AA30" s="109">
        <v>1360433.1379621141</v>
      </c>
      <c r="AB30" s="142">
        <v>340314.89016522182</v>
      </c>
      <c r="AC30" s="152">
        <v>66753742.296514705</v>
      </c>
      <c r="AD30" s="152"/>
    </row>
    <row r="31" spans="1:33" ht="14" x14ac:dyDescent="0.25">
      <c r="A31" s="204">
        <v>47635</v>
      </c>
      <c r="B31" s="199">
        <v>59262575.918733552</v>
      </c>
      <c r="C31" s="94" t="s">
        <v>35</v>
      </c>
      <c r="D31" s="95">
        <v>18</v>
      </c>
      <c r="E31" s="148">
        <v>96513.631602982452</v>
      </c>
      <c r="F31" s="149">
        <v>77622.70210896217</v>
      </c>
      <c r="G31" s="149">
        <v>69902.60296959625</v>
      </c>
      <c r="H31" s="149">
        <v>75679.569974677201</v>
      </c>
      <c r="I31" s="149">
        <v>121918.15662225749</v>
      </c>
      <c r="J31" s="149">
        <v>152554.77106981262</v>
      </c>
      <c r="K31" s="149">
        <v>193583.74246574476</v>
      </c>
      <c r="L31" s="149">
        <v>56317.623090209228</v>
      </c>
      <c r="M31" s="149">
        <v>61985.757086850972</v>
      </c>
      <c r="N31" s="149">
        <v>64953.677086532181</v>
      </c>
      <c r="O31" s="149">
        <v>67773.200991177218</v>
      </c>
      <c r="P31" s="149">
        <v>70200.973914942704</v>
      </c>
      <c r="Q31" s="149">
        <v>69497.08139296755</v>
      </c>
      <c r="R31" s="149">
        <v>66806.656321015995</v>
      </c>
      <c r="S31" s="149">
        <v>67827.955473019363</v>
      </c>
      <c r="T31" s="149">
        <v>68229.278392873821</v>
      </c>
      <c r="U31" s="149">
        <v>67747.125240148453</v>
      </c>
      <c r="V31" s="149">
        <v>119316.91355951135</v>
      </c>
      <c r="W31" s="149">
        <v>138842.1786766568</v>
      </c>
      <c r="X31" s="149">
        <v>149178.49185055195</v>
      </c>
      <c r="Y31" s="149">
        <v>136318.86063282719</v>
      </c>
      <c r="Z31" s="149">
        <v>106870.25039411952</v>
      </c>
      <c r="AA31" s="149">
        <v>63973.513813848513</v>
      </c>
      <c r="AB31" s="150">
        <v>28899.948739547999</v>
      </c>
      <c r="AC31" s="151">
        <v>39465263.942475013</v>
      </c>
      <c r="AF31" s="1" t="s">
        <v>1</v>
      </c>
      <c r="AG31" s="1">
        <v>6</v>
      </c>
    </row>
    <row r="32" spans="1:33" ht="14" x14ac:dyDescent="0.25">
      <c r="A32" s="201"/>
      <c r="B32" s="199"/>
      <c r="C32" s="100" t="s">
        <v>36</v>
      </c>
      <c r="D32" s="101">
        <v>5</v>
      </c>
      <c r="E32" s="145">
        <v>113070.9482387351</v>
      </c>
      <c r="F32" s="146">
        <v>89979.070580491403</v>
      </c>
      <c r="G32" s="146">
        <v>79669.547671154476</v>
      </c>
      <c r="H32" s="146">
        <v>79868.555665274456</v>
      </c>
      <c r="I32" s="146">
        <v>99189.466539783229</v>
      </c>
      <c r="J32" s="146">
        <v>84737.339359593912</v>
      </c>
      <c r="K32" s="146">
        <v>132597.44035476353</v>
      </c>
      <c r="L32" s="146">
        <v>47630.77387598429</v>
      </c>
      <c r="M32" s="146">
        <v>56853.963477310936</v>
      </c>
      <c r="N32" s="146">
        <v>61739.08227406392</v>
      </c>
      <c r="O32" s="146">
        <v>64724.07409517232</v>
      </c>
      <c r="P32" s="146">
        <v>66626.930016456026</v>
      </c>
      <c r="Q32" s="146">
        <v>65613.73552865097</v>
      </c>
      <c r="R32" s="146">
        <v>61878.36219556108</v>
      </c>
      <c r="S32" s="146">
        <v>58256.168819723913</v>
      </c>
      <c r="T32" s="146">
        <v>56647.673009004327</v>
      </c>
      <c r="U32" s="146">
        <v>55785.891741703264</v>
      </c>
      <c r="V32" s="146">
        <v>92897.967689871177</v>
      </c>
      <c r="W32" s="146">
        <v>112683.56310540737</v>
      </c>
      <c r="X32" s="146">
        <v>122470.31038818597</v>
      </c>
      <c r="Y32" s="146">
        <v>111578.14340946221</v>
      </c>
      <c r="Z32" s="146">
        <v>89531.687457713037</v>
      </c>
      <c r="AA32" s="146">
        <v>58516.344649465384</v>
      </c>
      <c r="AB32" s="147">
        <v>29776.538470427204</v>
      </c>
      <c r="AC32" s="152">
        <v>9461617.8930697963</v>
      </c>
      <c r="AF32" s="1" t="s">
        <v>3</v>
      </c>
      <c r="AG32" s="1">
        <v>6</v>
      </c>
    </row>
    <row r="33" spans="1:33" ht="14" x14ac:dyDescent="0.25">
      <c r="A33" s="201"/>
      <c r="B33" s="199"/>
      <c r="C33" s="106" t="s">
        <v>37</v>
      </c>
      <c r="D33" s="107">
        <v>7</v>
      </c>
      <c r="E33" s="174">
        <v>102976.23643348405</v>
      </c>
      <c r="F33" s="143">
        <v>80081.001295681854</v>
      </c>
      <c r="G33" s="143">
        <v>68440.923890536171</v>
      </c>
      <c r="H33" s="143">
        <v>62415.881496231363</v>
      </c>
      <c r="I33" s="143">
        <v>67610.988315919836</v>
      </c>
      <c r="J33" s="143">
        <v>38677.495522438068</v>
      </c>
      <c r="K33" s="143">
        <v>64535.741878146764</v>
      </c>
      <c r="L33" s="143">
        <v>28107.388733541266</v>
      </c>
      <c r="M33" s="143">
        <v>37048.308492962467</v>
      </c>
      <c r="N33" s="143">
        <v>44345.771095974676</v>
      </c>
      <c r="O33" s="143">
        <v>49361.198307082988</v>
      </c>
      <c r="P33" s="143">
        <v>52711.973099225455</v>
      </c>
      <c r="Q33" s="143">
        <v>53315.547599072277</v>
      </c>
      <c r="R33" s="143">
        <v>52036.739820274895</v>
      </c>
      <c r="S33" s="143">
        <v>49139.599410659393</v>
      </c>
      <c r="T33" s="143">
        <v>47811.232400300301</v>
      </c>
      <c r="U33" s="143">
        <v>47705.85189548046</v>
      </c>
      <c r="V33" s="143">
        <v>73253.568352996299</v>
      </c>
      <c r="W33" s="143">
        <v>97004.577913394867</v>
      </c>
      <c r="X33" s="143">
        <v>111977.18579574316</v>
      </c>
      <c r="Y33" s="143">
        <v>103707.02651580996</v>
      </c>
      <c r="Z33" s="143">
        <v>79851.812094316483</v>
      </c>
      <c r="AA33" s="143">
        <v>46569.180415152441</v>
      </c>
      <c r="AB33" s="144">
        <v>17842.495395396454</v>
      </c>
      <c r="AC33" s="153">
        <v>10335694.083188754</v>
      </c>
      <c r="AF33" s="1" t="s">
        <v>2</v>
      </c>
      <c r="AG33" s="1">
        <v>6</v>
      </c>
    </row>
    <row r="34" spans="1:33" ht="14.5" thickBot="1" x14ac:dyDescent="0.3">
      <c r="A34" s="202"/>
      <c r="B34" s="200"/>
      <c r="C34" s="112" t="s">
        <v>34</v>
      </c>
      <c r="D34" s="113">
        <v>30</v>
      </c>
      <c r="E34" s="108">
        <v>3023433.7650817479</v>
      </c>
      <c r="F34" s="109">
        <v>2407670.9999335492</v>
      </c>
      <c r="G34" s="109">
        <v>2135681.0590422582</v>
      </c>
      <c r="H34" s="109">
        <v>2198486.2083441811</v>
      </c>
      <c r="I34" s="109">
        <v>3163751.0701109897</v>
      </c>
      <c r="J34" s="109">
        <v>3440415.0447116634</v>
      </c>
      <c r="K34" s="109">
        <v>4599244.7593042506</v>
      </c>
      <c r="L34" s="109">
        <v>1448622.8061384764</v>
      </c>
      <c r="M34" s="109">
        <v>1659351.6044006096</v>
      </c>
      <c r="N34" s="109">
        <v>1788281.9965997215</v>
      </c>
      <c r="O34" s="109">
        <v>1889066.3764666324</v>
      </c>
      <c r="P34" s="109">
        <v>1965735.9922458271</v>
      </c>
      <c r="Q34" s="109">
        <v>1952224.9759101768</v>
      </c>
      <c r="R34" s="109">
        <v>1876168.8034980176</v>
      </c>
      <c r="S34" s="109">
        <v>1856161.2384875838</v>
      </c>
      <c r="T34" s="109">
        <v>1846044.0029188525</v>
      </c>
      <c r="U34" s="109">
        <v>1832318.6762995517</v>
      </c>
      <c r="V34" s="109">
        <v>3124969.2609915347</v>
      </c>
      <c r="W34" s="109">
        <v>3741609.0771006234</v>
      </c>
      <c r="X34" s="109">
        <v>4081404.7058210671</v>
      </c>
      <c r="Y34" s="109">
        <v>3737579.3940488701</v>
      </c>
      <c r="Z34" s="109">
        <v>2930285.6290429318</v>
      </c>
      <c r="AA34" s="109">
        <v>1770089.2348026673</v>
      </c>
      <c r="AB34" s="142">
        <v>793979.2374317752</v>
      </c>
      <c r="AC34" s="152">
        <v>59262575.918733567</v>
      </c>
      <c r="AD34" s="152"/>
    </row>
    <row r="35" spans="1:33" ht="14" x14ac:dyDescent="0.25">
      <c r="A35" s="204">
        <v>47665</v>
      </c>
      <c r="B35" s="199">
        <v>58720804.660199322</v>
      </c>
      <c r="C35" s="94" t="s">
        <v>35</v>
      </c>
      <c r="D35" s="95">
        <v>22</v>
      </c>
      <c r="E35" s="148">
        <v>92643.566368063519</v>
      </c>
      <c r="F35" s="149">
        <v>74187.162548904846</v>
      </c>
      <c r="G35" s="149">
        <v>66727.219150451245</v>
      </c>
      <c r="H35" s="149">
        <v>73312.878999698762</v>
      </c>
      <c r="I35" s="149">
        <v>124757.12995648121</v>
      </c>
      <c r="J35" s="149">
        <v>169569.61067999239</v>
      </c>
      <c r="K35" s="149">
        <v>197612.6340744507</v>
      </c>
      <c r="L35" s="149">
        <v>44883.510028258548</v>
      </c>
      <c r="M35" s="149">
        <v>49321.524494310783</v>
      </c>
      <c r="N35" s="149">
        <v>51182.917225034456</v>
      </c>
      <c r="O35" s="149">
        <v>53980.461815563554</v>
      </c>
      <c r="P35" s="149">
        <v>55656.3667572216</v>
      </c>
      <c r="Q35" s="149">
        <v>53672.492104740573</v>
      </c>
      <c r="R35" s="149">
        <v>51880.490542672051</v>
      </c>
      <c r="S35" s="149">
        <v>53293.690424788991</v>
      </c>
      <c r="T35" s="149">
        <v>54082.567913307146</v>
      </c>
      <c r="U35" s="149">
        <v>53864.106785525364</v>
      </c>
      <c r="V35" s="149">
        <v>114682.42034976272</v>
      </c>
      <c r="W35" s="149">
        <v>132942.65075176209</v>
      </c>
      <c r="X35" s="149">
        <v>147408.72241990766</v>
      </c>
      <c r="Y35" s="149">
        <v>135054.25799439449</v>
      </c>
      <c r="Z35" s="149">
        <v>105312.79096225866</v>
      </c>
      <c r="AA35" s="149">
        <v>62940.976351150581</v>
      </c>
      <c r="AB35" s="150">
        <v>27569.206267360722</v>
      </c>
      <c r="AC35" s="151">
        <v>45023865.80925338</v>
      </c>
      <c r="AF35" s="1" t="s">
        <v>1</v>
      </c>
      <c r="AG35" s="1">
        <v>7</v>
      </c>
    </row>
    <row r="36" spans="1:33" ht="14" x14ac:dyDescent="0.25">
      <c r="A36" s="201"/>
      <c r="B36" s="199"/>
      <c r="C36" s="100" t="s">
        <v>36</v>
      </c>
      <c r="D36" s="101">
        <v>3</v>
      </c>
      <c r="E36" s="145">
        <v>107054.99805872857</v>
      </c>
      <c r="F36" s="146">
        <v>85167.417619040862</v>
      </c>
      <c r="G36" s="146">
        <v>75299.747011935629</v>
      </c>
      <c r="H36" s="146">
        <v>75032.841716660754</v>
      </c>
      <c r="I36" s="146">
        <v>95361.298616166736</v>
      </c>
      <c r="J36" s="146">
        <v>83453.674387157109</v>
      </c>
      <c r="K36" s="146">
        <v>132672.39849923327</v>
      </c>
      <c r="L36" s="146">
        <v>36614.332226224004</v>
      </c>
      <c r="M36" s="146">
        <v>45222.324657052013</v>
      </c>
      <c r="N36" s="146">
        <v>49756.329505313763</v>
      </c>
      <c r="O36" s="146">
        <v>53317.218145483828</v>
      </c>
      <c r="P36" s="146">
        <v>53896.881409628892</v>
      </c>
      <c r="Q36" s="146">
        <v>52171.00552827814</v>
      </c>
      <c r="R36" s="146">
        <v>48398.993658494466</v>
      </c>
      <c r="S36" s="146">
        <v>45131.450018821386</v>
      </c>
      <c r="T36" s="146">
        <v>43601.073196175072</v>
      </c>
      <c r="U36" s="146">
        <v>42617.02643233398</v>
      </c>
      <c r="V36" s="146">
        <v>91715.837545438495</v>
      </c>
      <c r="W36" s="146">
        <v>110520.59709657052</v>
      </c>
      <c r="X36" s="146">
        <v>122877.95500102061</v>
      </c>
      <c r="Y36" s="146">
        <v>112377.74635179993</v>
      </c>
      <c r="Z36" s="146">
        <v>89046.114035436112</v>
      </c>
      <c r="AA36" s="146">
        <v>59137.921547661397</v>
      </c>
      <c r="AB36" s="147">
        <v>29811.491884447551</v>
      </c>
      <c r="AC36" s="152">
        <v>5220770.0224473095</v>
      </c>
      <c r="AF36" s="1" t="s">
        <v>3</v>
      </c>
      <c r="AG36" s="1">
        <v>7</v>
      </c>
    </row>
    <row r="37" spans="1:33" ht="14" x14ac:dyDescent="0.25">
      <c r="A37" s="201"/>
      <c r="B37" s="199"/>
      <c r="C37" s="106" t="s">
        <v>37</v>
      </c>
      <c r="D37" s="107">
        <v>6</v>
      </c>
      <c r="E37" s="174">
        <v>102528.87802935929</v>
      </c>
      <c r="F37" s="143">
        <v>79625.445431993721</v>
      </c>
      <c r="G37" s="143">
        <v>66936.743596234097</v>
      </c>
      <c r="H37" s="143">
        <v>60733.231515372659</v>
      </c>
      <c r="I37" s="143">
        <v>66629.832935581449</v>
      </c>
      <c r="J37" s="143">
        <v>40822.565923095732</v>
      </c>
      <c r="K37" s="143">
        <v>67161.381369492679</v>
      </c>
      <c r="L37" s="143">
        <v>28112.834707106769</v>
      </c>
      <c r="M37" s="143">
        <v>34102.848571565388</v>
      </c>
      <c r="N37" s="143">
        <v>36988.265052975927</v>
      </c>
      <c r="O37" s="143">
        <v>40239.782073175062</v>
      </c>
      <c r="P37" s="143">
        <v>42773.2700224859</v>
      </c>
      <c r="Q37" s="143">
        <v>43557.82728691637</v>
      </c>
      <c r="R37" s="143">
        <v>41702.924618869103</v>
      </c>
      <c r="S37" s="143">
        <v>38906.268339073045</v>
      </c>
      <c r="T37" s="143">
        <v>37629.281068143391</v>
      </c>
      <c r="U37" s="143">
        <v>37120.693301263003</v>
      </c>
      <c r="V37" s="143">
        <v>75082.503881260913</v>
      </c>
      <c r="W37" s="143">
        <v>100299.39321846215</v>
      </c>
      <c r="X37" s="143">
        <v>116881.36691953774</v>
      </c>
      <c r="Y37" s="143">
        <v>108180.82959834865</v>
      </c>
      <c r="Z37" s="143">
        <v>82441.52531265626</v>
      </c>
      <c r="AA37" s="143">
        <v>47023.937036418152</v>
      </c>
      <c r="AB37" s="144">
        <v>17213.174940383378</v>
      </c>
      <c r="AC37" s="153">
        <v>8476168.8284986243</v>
      </c>
      <c r="AF37" s="1" t="s">
        <v>2</v>
      </c>
      <c r="AG37" s="1">
        <v>7</v>
      </c>
    </row>
    <row r="38" spans="1:33" ht="14.5" thickBot="1" x14ac:dyDescent="0.3">
      <c r="A38" s="202"/>
      <c r="B38" s="200"/>
      <c r="C38" s="112" t="s">
        <v>34</v>
      </c>
      <c r="D38" s="113">
        <v>31</v>
      </c>
      <c r="E38" s="108">
        <v>2974496.722449739</v>
      </c>
      <c r="F38" s="109">
        <v>2365372.5015249914</v>
      </c>
      <c r="G38" s="109">
        <v>2095518.5239231389</v>
      </c>
      <c r="H38" s="109">
        <v>2202381.2522355909</v>
      </c>
      <c r="I38" s="109">
        <v>3430519.7525045755</v>
      </c>
      <c r="J38" s="109">
        <v>4225827.8536598785</v>
      </c>
      <c r="K38" s="109">
        <v>5148463.4333525719</v>
      </c>
      <c r="L38" s="109">
        <v>1265957.2255430007</v>
      </c>
      <c r="M38" s="109">
        <v>1425357.6042753854</v>
      </c>
      <c r="N38" s="109">
        <v>1497222.7577845547</v>
      </c>
      <c r="O38" s="109">
        <v>1588960.5068179001</v>
      </c>
      <c r="P38" s="109">
        <v>1642770.3330226773</v>
      </c>
      <c r="Q38" s="109">
        <v>1598654.806610625</v>
      </c>
      <c r="R38" s="109">
        <v>1536785.3206274828</v>
      </c>
      <c r="S38" s="109">
        <v>1541293.1494362601</v>
      </c>
      <c r="T38" s="109">
        <v>1546395.4000901426</v>
      </c>
      <c r="U38" s="109">
        <v>1535585.588386138</v>
      </c>
      <c r="V38" s="109">
        <v>3248655.7836186606</v>
      </c>
      <c r="W38" s="109">
        <v>3858096.4671392506</v>
      </c>
      <c r="X38" s="109">
        <v>4312913.9597582566</v>
      </c>
      <c r="Y38" s="109">
        <v>3957411.8925221707</v>
      </c>
      <c r="Z38" s="109">
        <v>3078668.8951519364</v>
      </c>
      <c r="AA38" s="109">
        <v>1844258.8665868058</v>
      </c>
      <c r="AB38" s="142">
        <v>799236.06317757873</v>
      </c>
      <c r="AC38" s="152">
        <v>58720804.660199314</v>
      </c>
      <c r="AD38" s="152"/>
    </row>
    <row r="39" spans="1:33" ht="14" x14ac:dyDescent="0.25">
      <c r="A39" s="204">
        <v>47696</v>
      </c>
      <c r="B39" s="199">
        <v>64529080.111114919</v>
      </c>
      <c r="C39" s="94" t="s">
        <v>35</v>
      </c>
      <c r="D39" s="95">
        <v>20</v>
      </c>
      <c r="E39" s="148">
        <v>82625.47323189443</v>
      </c>
      <c r="F39" s="149">
        <v>64887.998519970904</v>
      </c>
      <c r="G39" s="149">
        <v>57794.061845004471</v>
      </c>
      <c r="H39" s="149">
        <v>65171.873941702223</v>
      </c>
      <c r="I39" s="149">
        <v>120713.42198393734</v>
      </c>
      <c r="J39" s="149">
        <v>169914.20971072826</v>
      </c>
      <c r="K39" s="149">
        <v>194663.35850421782</v>
      </c>
      <c r="L39" s="149">
        <v>77547.597718738427</v>
      </c>
      <c r="M39" s="149">
        <v>82885.913849978533</v>
      </c>
      <c r="N39" s="149">
        <v>85299.809912531302</v>
      </c>
      <c r="O39" s="149">
        <v>88561.967671451901</v>
      </c>
      <c r="P39" s="149">
        <v>90667.149870094028</v>
      </c>
      <c r="Q39" s="149">
        <v>88348.252811069891</v>
      </c>
      <c r="R39" s="149">
        <v>86016.759090999476</v>
      </c>
      <c r="S39" s="149">
        <v>87759.145741330736</v>
      </c>
      <c r="T39" s="149">
        <v>88501.655358391421</v>
      </c>
      <c r="U39" s="149">
        <v>88578.654549242085</v>
      </c>
      <c r="V39" s="149">
        <v>104425.3785321067</v>
      </c>
      <c r="W39" s="149">
        <v>124904.16330607051</v>
      </c>
      <c r="X39" s="149">
        <v>134946.78766953311</v>
      </c>
      <c r="Y39" s="149">
        <v>121732.41059327766</v>
      </c>
      <c r="Z39" s="149">
        <v>92882.777466498985</v>
      </c>
      <c r="AA39" s="149">
        <v>52170.397386916302</v>
      </c>
      <c r="AB39" s="150">
        <v>17528.927704789236</v>
      </c>
      <c r="AC39" s="151">
        <v>45370562.939409502</v>
      </c>
      <c r="AF39" s="1" t="s">
        <v>1</v>
      </c>
      <c r="AG39" s="1">
        <v>8</v>
      </c>
    </row>
    <row r="40" spans="1:33" ht="14" x14ac:dyDescent="0.25">
      <c r="A40" s="201"/>
      <c r="B40" s="199"/>
      <c r="C40" s="100" t="s">
        <v>36</v>
      </c>
      <c r="D40" s="101">
        <v>5</v>
      </c>
      <c r="E40" s="145">
        <v>99701.995913888721</v>
      </c>
      <c r="F40" s="146">
        <v>78256.767764220087</v>
      </c>
      <c r="G40" s="146">
        <v>69234.353157969221</v>
      </c>
      <c r="H40" s="146">
        <v>69396.997042908857</v>
      </c>
      <c r="I40" s="146">
        <v>89670.212031754185</v>
      </c>
      <c r="J40" s="146">
        <v>78192.839437434581</v>
      </c>
      <c r="K40" s="146">
        <v>126380.67347133682</v>
      </c>
      <c r="L40" s="146">
        <v>66976.448313846122</v>
      </c>
      <c r="M40" s="146">
        <v>77275.468331345663</v>
      </c>
      <c r="N40" s="146">
        <v>83407.448878190611</v>
      </c>
      <c r="O40" s="146">
        <v>87149.553544238588</v>
      </c>
      <c r="P40" s="146">
        <v>88989.137205317282</v>
      </c>
      <c r="Q40" s="146">
        <v>87777.015249812423</v>
      </c>
      <c r="R40" s="146">
        <v>82583.93962067648</v>
      </c>
      <c r="S40" s="146">
        <v>78812.976773839124</v>
      </c>
      <c r="T40" s="146">
        <v>76639.294812012682</v>
      </c>
      <c r="U40" s="146">
        <v>75851.726350374112</v>
      </c>
      <c r="V40" s="146">
        <v>80657.644030888521</v>
      </c>
      <c r="W40" s="146">
        <v>102388.27332974345</v>
      </c>
      <c r="X40" s="146">
        <v>110701.40906360227</v>
      </c>
      <c r="Y40" s="146">
        <v>100238.16685157544</v>
      </c>
      <c r="Z40" s="146">
        <v>77567.265681664241</v>
      </c>
      <c r="AA40" s="146">
        <v>47233.01286786198</v>
      </c>
      <c r="AB40" s="147">
        <v>18744.020477430124</v>
      </c>
      <c r="AC40" s="152">
        <v>9769133.2010096591</v>
      </c>
      <c r="AF40" s="1" t="s">
        <v>3</v>
      </c>
      <c r="AG40" s="1">
        <v>8</v>
      </c>
    </row>
    <row r="41" spans="1:33" ht="14" x14ac:dyDescent="0.25">
      <c r="A41" s="201"/>
      <c r="B41" s="199"/>
      <c r="C41" s="106" t="s">
        <v>37</v>
      </c>
      <c r="D41" s="107">
        <v>6</v>
      </c>
      <c r="E41" s="174">
        <v>92794.387922991402</v>
      </c>
      <c r="F41" s="143">
        <v>71181.537880933523</v>
      </c>
      <c r="G41" s="143">
        <v>59539.033849807878</v>
      </c>
      <c r="H41" s="143">
        <v>54591.735223053598</v>
      </c>
      <c r="I41" s="143">
        <v>59822.379667144982</v>
      </c>
      <c r="J41" s="143">
        <v>34236.459201085461</v>
      </c>
      <c r="K41" s="143">
        <v>58106.261161681243</v>
      </c>
      <c r="L41" s="143">
        <v>49803.616305616983</v>
      </c>
      <c r="M41" s="143">
        <v>58056.181165070942</v>
      </c>
      <c r="N41" s="143">
        <v>65910.326788120423</v>
      </c>
      <c r="O41" s="143">
        <v>70571.835320678045</v>
      </c>
      <c r="P41" s="143">
        <v>74093.360886870418</v>
      </c>
      <c r="Q41" s="143">
        <v>75317.652179914658</v>
      </c>
      <c r="R41" s="143">
        <v>72490.606346966815</v>
      </c>
      <c r="S41" s="143">
        <v>69059.371525375376</v>
      </c>
      <c r="T41" s="143">
        <v>66689.905952923451</v>
      </c>
      <c r="U41" s="143">
        <v>66099.982990076227</v>
      </c>
      <c r="V41" s="143">
        <v>61882.847428808127</v>
      </c>
      <c r="W41" s="143">
        <v>89927.913208980768</v>
      </c>
      <c r="X41" s="143">
        <v>106078.61160788656</v>
      </c>
      <c r="Y41" s="143">
        <v>97261.954226921938</v>
      </c>
      <c r="Z41" s="143">
        <v>71173.738668297738</v>
      </c>
      <c r="AA41" s="143">
        <v>34994.247388786367</v>
      </c>
      <c r="AB41" s="144">
        <v>5213.3815512955171</v>
      </c>
      <c r="AC41" s="153">
        <v>9389383.9706957322</v>
      </c>
      <c r="AF41" s="1" t="s">
        <v>2</v>
      </c>
      <c r="AG41" s="1">
        <v>8</v>
      </c>
    </row>
    <row r="42" spans="1:33" ht="14.5" thickBot="1" x14ac:dyDescent="0.3">
      <c r="A42" s="202"/>
      <c r="B42" s="200"/>
      <c r="C42" s="112" t="s">
        <v>34</v>
      </c>
      <c r="D42" s="113">
        <v>31</v>
      </c>
      <c r="E42" s="108">
        <v>2707785.7717452804</v>
      </c>
      <c r="F42" s="109">
        <v>2116133.0365061196</v>
      </c>
      <c r="G42" s="109">
        <v>1859287.2057887826</v>
      </c>
      <c r="H42" s="109">
        <v>1977972.8753869103</v>
      </c>
      <c r="I42" s="109">
        <v>3221553.7778403875</v>
      </c>
      <c r="J42" s="109">
        <v>3994667.1466082507</v>
      </c>
      <c r="K42" s="109">
        <v>4873808.104411128</v>
      </c>
      <c r="L42" s="109">
        <v>2184655.8937777011</v>
      </c>
      <c r="M42" s="109">
        <v>2392432.7056467249</v>
      </c>
      <c r="N42" s="109">
        <v>2518495.4033703017</v>
      </c>
      <c r="O42" s="109">
        <v>2630418.1330742994</v>
      </c>
      <c r="P42" s="109">
        <v>2702848.8487496893</v>
      </c>
      <c r="Q42" s="109">
        <v>2657756.0455499478</v>
      </c>
      <c r="R42" s="109">
        <v>2568198.5180051727</v>
      </c>
      <c r="S42" s="109">
        <v>2563604.0278480626</v>
      </c>
      <c r="T42" s="109">
        <v>2553369.0169454324</v>
      </c>
      <c r="U42" s="109">
        <v>2547431.6206771699</v>
      </c>
      <c r="V42" s="109">
        <v>2863092.8753694254</v>
      </c>
      <c r="W42" s="109">
        <v>3549592.112024012</v>
      </c>
      <c r="X42" s="109">
        <v>3888914.4683559928</v>
      </c>
      <c r="Y42" s="109">
        <v>3519410.7714849617</v>
      </c>
      <c r="Z42" s="109">
        <v>2672534.3097480875</v>
      </c>
      <c r="AA42" s="109">
        <v>1489538.496410354</v>
      </c>
      <c r="AB42" s="142">
        <v>475578.94579070847</v>
      </c>
      <c r="AC42" s="152">
        <v>64529080.111114897</v>
      </c>
      <c r="AD42" s="152"/>
    </row>
    <row r="43" spans="1:33" ht="14" x14ac:dyDescent="0.25">
      <c r="A43" s="204">
        <v>47727</v>
      </c>
      <c r="B43" s="199">
        <v>56275834.573892541</v>
      </c>
      <c r="C43" s="94" t="s">
        <v>35</v>
      </c>
      <c r="D43" s="95">
        <v>21</v>
      </c>
      <c r="E43" s="148">
        <v>95699.19762269588</v>
      </c>
      <c r="F43" s="149">
        <v>77898.835218869644</v>
      </c>
      <c r="G43" s="149">
        <v>70183.197850030963</v>
      </c>
      <c r="H43" s="149">
        <v>78777.433526276654</v>
      </c>
      <c r="I43" s="149">
        <v>137266.33630722092</v>
      </c>
      <c r="J43" s="149">
        <v>186041.15545914805</v>
      </c>
      <c r="K43" s="149">
        <v>212788.84928071513</v>
      </c>
      <c r="L43" s="149">
        <v>34769.396421608879</v>
      </c>
      <c r="M43" s="149">
        <v>38021.005910484331</v>
      </c>
      <c r="N43" s="149">
        <v>39097.864262278592</v>
      </c>
      <c r="O43" s="149">
        <v>41256.280943400954</v>
      </c>
      <c r="P43" s="149">
        <v>42793.753089844271</v>
      </c>
      <c r="Q43" s="149">
        <v>41234.910153446595</v>
      </c>
      <c r="R43" s="149">
        <v>39846.628100402027</v>
      </c>
      <c r="S43" s="149">
        <v>41632.992751854792</v>
      </c>
      <c r="T43" s="149">
        <v>42747.496128034152</v>
      </c>
      <c r="U43" s="149">
        <v>43434.055073642412</v>
      </c>
      <c r="V43" s="149">
        <v>127735.53994866996</v>
      </c>
      <c r="W43" s="149">
        <v>150487.433377849</v>
      </c>
      <c r="X43" s="149">
        <v>153316.9031731927</v>
      </c>
      <c r="Y43" s="149">
        <v>138621.38810383121</v>
      </c>
      <c r="Z43" s="149">
        <v>106984.29528492005</v>
      </c>
      <c r="AA43" s="149">
        <v>64043.919270587758</v>
      </c>
      <c r="AB43" s="150">
        <v>28060.082681815857</v>
      </c>
      <c r="AC43" s="151">
        <v>42687517.948757231</v>
      </c>
      <c r="AF43" s="1" t="s">
        <v>1</v>
      </c>
      <c r="AG43" s="1">
        <v>9</v>
      </c>
    </row>
    <row r="44" spans="1:33" ht="14" x14ac:dyDescent="0.25">
      <c r="A44" s="201"/>
      <c r="B44" s="199"/>
      <c r="C44" s="100" t="s">
        <v>36</v>
      </c>
      <c r="D44" s="101">
        <v>4</v>
      </c>
      <c r="E44" s="145">
        <v>111313.8000358315</v>
      </c>
      <c r="F44" s="146">
        <v>90666.321137522333</v>
      </c>
      <c r="G44" s="146">
        <v>80253.634226721464</v>
      </c>
      <c r="H44" s="146">
        <v>80643.952469851982</v>
      </c>
      <c r="I44" s="146">
        <v>102104.14880195927</v>
      </c>
      <c r="J44" s="146">
        <v>91055.595720586076</v>
      </c>
      <c r="K44" s="146">
        <v>145874.82719358295</v>
      </c>
      <c r="L44" s="146">
        <v>27390.384700927265</v>
      </c>
      <c r="M44" s="146">
        <v>34546.82801410395</v>
      </c>
      <c r="N44" s="146">
        <v>38229.846602127705</v>
      </c>
      <c r="O44" s="146">
        <v>40285.096205617119</v>
      </c>
      <c r="P44" s="146">
        <v>41398.876232049712</v>
      </c>
      <c r="Q44" s="146">
        <v>40104.219455982813</v>
      </c>
      <c r="R44" s="146">
        <v>36688.928558290201</v>
      </c>
      <c r="S44" s="146">
        <v>33986.528298730838</v>
      </c>
      <c r="T44" s="146">
        <v>32950.611485586203</v>
      </c>
      <c r="U44" s="146">
        <v>32731.440926251023</v>
      </c>
      <c r="V44" s="146">
        <v>101911.54225536718</v>
      </c>
      <c r="W44" s="146">
        <v>125787.56820953313</v>
      </c>
      <c r="X44" s="146">
        <v>125868.38195441145</v>
      </c>
      <c r="Y44" s="146">
        <v>113465.56074635159</v>
      </c>
      <c r="Z44" s="146">
        <v>89863.656151302857</v>
      </c>
      <c r="AA44" s="146">
        <v>59223.074993911243</v>
      </c>
      <c r="AB44" s="147">
        <v>30421.678488708116</v>
      </c>
      <c r="AC44" s="152">
        <v>6827066.0114612309</v>
      </c>
      <c r="AF44" s="1" t="s">
        <v>3</v>
      </c>
      <c r="AG44" s="1">
        <v>9</v>
      </c>
    </row>
    <row r="45" spans="1:33" ht="14" x14ac:dyDescent="0.25">
      <c r="A45" s="201"/>
      <c r="B45" s="199"/>
      <c r="C45" s="106" t="s">
        <v>37</v>
      </c>
      <c r="D45" s="107">
        <v>5</v>
      </c>
      <c r="E45" s="174">
        <v>107384.70773864888</v>
      </c>
      <c r="F45" s="143">
        <v>85084.762655375249</v>
      </c>
      <c r="G45" s="143">
        <v>72262.275495752052</v>
      </c>
      <c r="H45" s="143">
        <v>65688.541310403147</v>
      </c>
      <c r="I45" s="143">
        <v>70602.540680367121</v>
      </c>
      <c r="J45" s="143">
        <v>43451.673409341209</v>
      </c>
      <c r="K45" s="143">
        <v>73895.768348034078</v>
      </c>
      <c r="L45" s="143">
        <v>13337.825953608819</v>
      </c>
      <c r="M45" s="143">
        <v>19878.761756733547</v>
      </c>
      <c r="N45" s="143">
        <v>25352.171557365495</v>
      </c>
      <c r="O45" s="143">
        <v>28254.384965806981</v>
      </c>
      <c r="P45" s="143">
        <v>29946.930969392874</v>
      </c>
      <c r="Q45" s="143">
        <v>29884.689542938253</v>
      </c>
      <c r="R45" s="143">
        <v>28278.554429974352</v>
      </c>
      <c r="S45" s="143">
        <v>26041.678695608811</v>
      </c>
      <c r="T45" s="143">
        <v>25047.969813365347</v>
      </c>
      <c r="U45" s="143">
        <v>25485.594310451925</v>
      </c>
      <c r="V45" s="143">
        <v>81862.468613141464</v>
      </c>
      <c r="W45" s="143">
        <v>114141.99101617461</v>
      </c>
      <c r="X45" s="143">
        <v>123222.15099449782</v>
      </c>
      <c r="Y45" s="143">
        <v>113381.44593271369</v>
      </c>
      <c r="Z45" s="143">
        <v>85929.953303471513</v>
      </c>
      <c r="AA45" s="143">
        <v>47442.138378672644</v>
      </c>
      <c r="AB45" s="144">
        <v>16391.142862974324</v>
      </c>
      <c r="AC45" s="153">
        <v>6761250.6136740707</v>
      </c>
      <c r="AF45" s="1" t="s">
        <v>2</v>
      </c>
      <c r="AG45" s="1">
        <v>9</v>
      </c>
    </row>
    <row r="46" spans="1:33" ht="14.5" thickBot="1" x14ac:dyDescent="0.3">
      <c r="A46" s="202"/>
      <c r="B46" s="200"/>
      <c r="C46" s="112" t="s">
        <v>34</v>
      </c>
      <c r="D46" s="113">
        <v>30</v>
      </c>
      <c r="E46" s="108">
        <v>2991861.8889131839</v>
      </c>
      <c r="F46" s="109">
        <v>2423964.6374232285</v>
      </c>
      <c r="G46" s="109">
        <v>2156173.0692362962</v>
      </c>
      <c r="H46" s="109">
        <v>2305344.6204832336</v>
      </c>
      <c r="I46" s="109">
        <v>3644022.3610613118</v>
      </c>
      <c r="J46" s="109">
        <v>4488345.0145711601</v>
      </c>
      <c r="K46" s="109">
        <v>5421543.9854095196</v>
      </c>
      <c r="L46" s="109">
        <v>906407.99342553969</v>
      </c>
      <c r="M46" s="109">
        <v>1036022.2449602545</v>
      </c>
      <c r="N46" s="109">
        <v>1100735.3937031887</v>
      </c>
      <c r="O46" s="109">
        <v>1168794.2094629235</v>
      </c>
      <c r="P46" s="109">
        <v>1213998.974661893</v>
      </c>
      <c r="Q46" s="109">
        <v>1175773.438761001</v>
      </c>
      <c r="R46" s="109">
        <v>1124927.6764914752</v>
      </c>
      <c r="S46" s="109">
        <v>1140447.3544619181</v>
      </c>
      <c r="T46" s="109">
        <v>1154739.7136978887</v>
      </c>
      <c r="U46" s="109">
        <v>1170468.8918037543</v>
      </c>
      <c r="V46" s="109">
        <v>3499404.8510092455</v>
      </c>
      <c r="W46" s="109">
        <v>4234096.3288538344</v>
      </c>
      <c r="X46" s="109">
        <v>4339239.2494271807</v>
      </c>
      <c r="Y46" s="109">
        <v>3931818.6228294303</v>
      </c>
      <c r="Z46" s="109">
        <v>3035774.5921058902</v>
      </c>
      <c r="AA46" s="109">
        <v>1819025.296551351</v>
      </c>
      <c r="AB46" s="142">
        <v>792904.16458783706</v>
      </c>
      <c r="AC46" s="152">
        <v>56275834.573892534</v>
      </c>
      <c r="AD46" s="152"/>
    </row>
    <row r="47" spans="1:33" ht="14" x14ac:dyDescent="0.25">
      <c r="A47" s="204">
        <v>47757</v>
      </c>
      <c r="B47" s="199">
        <v>62579850.753325313</v>
      </c>
      <c r="C47" s="94" t="s">
        <v>35</v>
      </c>
      <c r="D47" s="95">
        <v>22</v>
      </c>
      <c r="E47" s="148">
        <v>87882.629963491258</v>
      </c>
      <c r="F47" s="149">
        <v>69774.832557917456</v>
      </c>
      <c r="G47" s="149">
        <v>62565.983153267785</v>
      </c>
      <c r="H47" s="149">
        <v>70925.720796113048</v>
      </c>
      <c r="I47" s="149">
        <v>125434.90023515676</v>
      </c>
      <c r="J47" s="149">
        <v>165112.16484414815</v>
      </c>
      <c r="K47" s="149">
        <v>198611.5162885965</v>
      </c>
      <c r="L47" s="149">
        <v>61224.34448422549</v>
      </c>
      <c r="M47" s="149">
        <v>65887.577034219852</v>
      </c>
      <c r="N47" s="149">
        <v>68090.508646417249</v>
      </c>
      <c r="O47" s="149">
        <v>70953.571364615593</v>
      </c>
      <c r="P47" s="149">
        <v>72812.651000840313</v>
      </c>
      <c r="Q47" s="149">
        <v>71363.419366385511</v>
      </c>
      <c r="R47" s="149">
        <v>69415.216734777496</v>
      </c>
      <c r="S47" s="149">
        <v>71431.131241920695</v>
      </c>
      <c r="T47" s="149">
        <v>72395.533441984458</v>
      </c>
      <c r="U47" s="149">
        <v>72829.435318485557</v>
      </c>
      <c r="V47" s="149">
        <v>125398.39609090086</v>
      </c>
      <c r="W47" s="149">
        <v>141805.44553613008</v>
      </c>
      <c r="X47" s="149">
        <v>139863.50065538517</v>
      </c>
      <c r="Y47" s="149">
        <v>125430.91198082051</v>
      </c>
      <c r="Z47" s="149">
        <v>94791.291601880177</v>
      </c>
      <c r="AA47" s="149">
        <v>54400.893061320276</v>
      </c>
      <c r="AB47" s="150">
        <v>19929.774277064549</v>
      </c>
      <c r="AC47" s="151">
        <v>47923289.692873426</v>
      </c>
      <c r="AF47" s="1" t="s">
        <v>1</v>
      </c>
      <c r="AG47" s="1">
        <v>10</v>
      </c>
    </row>
    <row r="48" spans="1:33" ht="14" x14ac:dyDescent="0.25">
      <c r="A48" s="201"/>
      <c r="B48" s="199"/>
      <c r="C48" s="100" t="s">
        <v>36</v>
      </c>
      <c r="D48" s="101">
        <v>4</v>
      </c>
      <c r="E48" s="145">
        <v>103076.44513915149</v>
      </c>
      <c r="F48" s="146">
        <v>81392.86596632826</v>
      </c>
      <c r="G48" s="146">
        <v>71004.972636921841</v>
      </c>
      <c r="H48" s="146">
        <v>72036.90132733708</v>
      </c>
      <c r="I48" s="146">
        <v>92918.289670692451</v>
      </c>
      <c r="J48" s="146">
        <v>78376.772398519097</v>
      </c>
      <c r="K48" s="146">
        <v>133150.78440200296</v>
      </c>
      <c r="L48" s="146">
        <v>51829.430305821588</v>
      </c>
      <c r="M48" s="146">
        <v>60911.230864253252</v>
      </c>
      <c r="N48" s="146">
        <v>65533.33028907641</v>
      </c>
      <c r="O48" s="146">
        <v>68868.961448897826</v>
      </c>
      <c r="P48" s="146">
        <v>70442.329556985191</v>
      </c>
      <c r="Q48" s="146">
        <v>69013.258299213267</v>
      </c>
      <c r="R48" s="146">
        <v>64822.564786644769</v>
      </c>
      <c r="S48" s="146">
        <v>61697.316540999964</v>
      </c>
      <c r="T48" s="146">
        <v>60023.371856986356</v>
      </c>
      <c r="U48" s="146">
        <v>59258.183964901902</v>
      </c>
      <c r="V48" s="146">
        <v>97820.072682866259</v>
      </c>
      <c r="W48" s="146">
        <v>117049.29813416548</v>
      </c>
      <c r="X48" s="146">
        <v>114072.2272164623</v>
      </c>
      <c r="Y48" s="146">
        <v>102236.93030840269</v>
      </c>
      <c r="Z48" s="146">
        <v>79555.016073885199</v>
      </c>
      <c r="AA48" s="146">
        <v>49499.095793338514</v>
      </c>
      <c r="AB48" s="147">
        <v>20729.802912606585</v>
      </c>
      <c r="AC48" s="152">
        <v>7381277.8103058441</v>
      </c>
      <c r="AF48" s="1" t="s">
        <v>3</v>
      </c>
      <c r="AG48" s="1">
        <v>10</v>
      </c>
    </row>
    <row r="49" spans="1:33" ht="14" x14ac:dyDescent="0.25">
      <c r="A49" s="201"/>
      <c r="B49" s="199"/>
      <c r="C49" s="106" t="s">
        <v>37</v>
      </c>
      <c r="D49" s="107">
        <v>5</v>
      </c>
      <c r="E49" s="174">
        <v>94976.196805100379</v>
      </c>
      <c r="F49" s="143">
        <v>72662.500978266369</v>
      </c>
      <c r="G49" s="143">
        <v>61672.18480969705</v>
      </c>
      <c r="H49" s="143">
        <v>55995.572875839971</v>
      </c>
      <c r="I49" s="143">
        <v>62508.168574509917</v>
      </c>
      <c r="J49" s="143">
        <v>33558.226204152263</v>
      </c>
      <c r="K49" s="143">
        <v>67500.176465054363</v>
      </c>
      <c r="L49" s="143">
        <v>35372.710456666166</v>
      </c>
      <c r="M49" s="143">
        <v>44288.966741927208</v>
      </c>
      <c r="N49" s="143">
        <v>50373.11276963757</v>
      </c>
      <c r="O49" s="143">
        <v>54604.501103161609</v>
      </c>
      <c r="P49" s="143">
        <v>56349.791434781029</v>
      </c>
      <c r="Q49" s="143">
        <v>56173.7782261393</v>
      </c>
      <c r="R49" s="143">
        <v>53626.680617622667</v>
      </c>
      <c r="S49" s="143">
        <v>50926.696790808019</v>
      </c>
      <c r="T49" s="143">
        <v>49617.602891850482</v>
      </c>
      <c r="U49" s="143">
        <v>51709.08830452749</v>
      </c>
      <c r="V49" s="143">
        <v>79463.463589779814</v>
      </c>
      <c r="W49" s="143">
        <v>104263.79702768932</v>
      </c>
      <c r="X49" s="143">
        <v>108195.69469697015</v>
      </c>
      <c r="Y49" s="143">
        <v>97289.780144695484</v>
      </c>
      <c r="Z49" s="143">
        <v>71001.251875627582</v>
      </c>
      <c r="AA49" s="143">
        <v>35793.312393731096</v>
      </c>
      <c r="AB49" s="144">
        <v>7133.3942509747931</v>
      </c>
      <c r="AC49" s="153">
        <v>7275283.25014605</v>
      </c>
      <c r="AF49" s="1" t="s">
        <v>2</v>
      </c>
      <c r="AG49" s="1">
        <v>10</v>
      </c>
    </row>
    <row r="50" spans="1:33" ht="14.5" thickBot="1" x14ac:dyDescent="0.3">
      <c r="A50" s="202"/>
      <c r="B50" s="200"/>
      <c r="C50" s="112" t="s">
        <v>34</v>
      </c>
      <c r="D50" s="113">
        <v>31</v>
      </c>
      <c r="E50" s="108">
        <v>2820604.623778916</v>
      </c>
      <c r="F50" s="109">
        <v>2223930.2850308288</v>
      </c>
      <c r="G50" s="109">
        <v>1968832.4439680639</v>
      </c>
      <c r="H50" s="109">
        <v>2128491.3272030354</v>
      </c>
      <c r="I50" s="109">
        <v>3443781.8067287682</v>
      </c>
      <c r="J50" s="109">
        <v>4113765.8471860969</v>
      </c>
      <c r="K50" s="109">
        <v>5239557.3782824073</v>
      </c>
      <c r="L50" s="109">
        <v>1731116.8521595779</v>
      </c>
      <c r="M50" s="109">
        <v>1914616.4519194858</v>
      </c>
      <c r="N50" s="109">
        <v>2011990.0752256732</v>
      </c>
      <c r="O50" s="109">
        <v>2109476.9213329423</v>
      </c>
      <c r="P50" s="109">
        <v>2165396.597420333</v>
      </c>
      <c r="Q50" s="109">
        <v>2126917.1503880308</v>
      </c>
      <c r="R50" s="109">
        <v>2054558.4303997974</v>
      </c>
      <c r="S50" s="109">
        <v>2072907.6374402954</v>
      </c>
      <c r="T50" s="109">
        <v>2080883.2376108558</v>
      </c>
      <c r="U50" s="109">
        <v>2097825.7543889275</v>
      </c>
      <c r="V50" s="109">
        <v>3547362.3226801832</v>
      </c>
      <c r="W50" s="109">
        <v>4109235.9794699703</v>
      </c>
      <c r="X50" s="109">
        <v>4074264.3967691734</v>
      </c>
      <c r="Y50" s="109">
        <v>3654876.6855351399</v>
      </c>
      <c r="Z50" s="109">
        <v>2758634.738915043</v>
      </c>
      <c r="AA50" s="109">
        <v>1573782.5924910556</v>
      </c>
      <c r="AB50" s="142">
        <v>557041.21700072032</v>
      </c>
      <c r="AC50" s="152">
        <v>62579850.753325313</v>
      </c>
      <c r="AD50" s="152"/>
    </row>
    <row r="51" spans="1:33" ht="14" x14ac:dyDescent="0.25">
      <c r="A51" s="204">
        <v>47788</v>
      </c>
      <c r="B51" s="199">
        <v>57746553.857394516</v>
      </c>
      <c r="C51" s="94" t="s">
        <v>35</v>
      </c>
      <c r="D51" s="95">
        <v>19</v>
      </c>
      <c r="E51" s="148">
        <v>100130.44783542812</v>
      </c>
      <c r="F51" s="149">
        <v>81303.774074478337</v>
      </c>
      <c r="G51" s="149">
        <v>73787.975292643081</v>
      </c>
      <c r="H51" s="149">
        <v>81682.834368310505</v>
      </c>
      <c r="I51" s="149">
        <v>131461.72571125752</v>
      </c>
      <c r="J51" s="149">
        <v>161181.77349295173</v>
      </c>
      <c r="K51" s="149">
        <v>208047.18476057152</v>
      </c>
      <c r="L51" s="149">
        <v>41794.434557759872</v>
      </c>
      <c r="M51" s="149">
        <v>44525.540122092869</v>
      </c>
      <c r="N51" s="149">
        <v>46161.914640774849</v>
      </c>
      <c r="O51" s="149">
        <v>48119.183276492564</v>
      </c>
      <c r="P51" s="149">
        <v>50446.758757687268</v>
      </c>
      <c r="Q51" s="149">
        <v>50315.103300213537</v>
      </c>
      <c r="R51" s="149">
        <v>48215.885643658083</v>
      </c>
      <c r="S51" s="149">
        <v>48946.559803780357</v>
      </c>
      <c r="T51" s="149">
        <v>51288.855128811076</v>
      </c>
      <c r="U51" s="149">
        <v>53992.238570706497</v>
      </c>
      <c r="V51" s="149">
        <v>138688.83225455449</v>
      </c>
      <c r="W51" s="149">
        <v>154631.65931852729</v>
      </c>
      <c r="X51" s="149">
        <v>152370.12991788334</v>
      </c>
      <c r="Y51" s="149">
        <v>136593.47444396923</v>
      </c>
      <c r="Z51" s="149">
        <v>105556.75954734374</v>
      </c>
      <c r="AA51" s="149">
        <v>65380.80292214793</v>
      </c>
      <c r="AB51" s="150">
        <v>30471.065739832546</v>
      </c>
      <c r="AC51" s="151">
        <v>39996803.356155649</v>
      </c>
      <c r="AF51" s="1" t="s">
        <v>1</v>
      </c>
      <c r="AG51" s="1">
        <v>11</v>
      </c>
    </row>
    <row r="52" spans="1:33" ht="14" x14ac:dyDescent="0.25">
      <c r="A52" s="201"/>
      <c r="B52" s="199"/>
      <c r="C52" s="100" t="s">
        <v>36</v>
      </c>
      <c r="D52" s="101">
        <v>5</v>
      </c>
      <c r="E52" s="145">
        <v>114629.30397378569</v>
      </c>
      <c r="F52" s="146">
        <v>92314.94977466503</v>
      </c>
      <c r="G52" s="146">
        <v>81838.559376749225</v>
      </c>
      <c r="H52" s="146">
        <v>82192.742169103032</v>
      </c>
      <c r="I52" s="146">
        <v>102441.79495053446</v>
      </c>
      <c r="J52" s="146">
        <v>88829.669181373392</v>
      </c>
      <c r="K52" s="146">
        <v>142100.37857758254</v>
      </c>
      <c r="L52" s="146">
        <v>39891.660898690527</v>
      </c>
      <c r="M52" s="146">
        <v>40633.296801685181</v>
      </c>
      <c r="N52" s="146">
        <v>43645.358370863032</v>
      </c>
      <c r="O52" s="146">
        <v>45610.402102880675</v>
      </c>
      <c r="P52" s="146">
        <v>47066.229712964137</v>
      </c>
      <c r="Q52" s="146">
        <v>46657.597544728465</v>
      </c>
      <c r="R52" s="146">
        <v>43776.687676598463</v>
      </c>
      <c r="S52" s="146">
        <v>41108.078121582344</v>
      </c>
      <c r="T52" s="146">
        <v>40219.453595635663</v>
      </c>
      <c r="U52" s="146">
        <v>39700.42463245635</v>
      </c>
      <c r="V52" s="146">
        <v>115705.13906413123</v>
      </c>
      <c r="W52" s="146">
        <v>131522.27678249689</v>
      </c>
      <c r="X52" s="146">
        <v>127892.16068215894</v>
      </c>
      <c r="Y52" s="146">
        <v>114747.81411428486</v>
      </c>
      <c r="Z52" s="146">
        <v>91065.620632296501</v>
      </c>
      <c r="AA52" s="146">
        <v>60964.517467007376</v>
      </c>
      <c r="AB52" s="147">
        <v>31878.77276868869</v>
      </c>
      <c r="AC52" s="152">
        <v>9032164.4448647127</v>
      </c>
      <c r="AF52" s="1" t="s">
        <v>3</v>
      </c>
      <c r="AG52" s="1">
        <v>11</v>
      </c>
    </row>
    <row r="53" spans="1:33" ht="14" x14ac:dyDescent="0.25">
      <c r="A53" s="201"/>
      <c r="B53" s="199"/>
      <c r="C53" s="106" t="s">
        <v>37</v>
      </c>
      <c r="D53" s="107">
        <v>6</v>
      </c>
      <c r="E53" s="174">
        <v>107333.51798665375</v>
      </c>
      <c r="F53" s="143">
        <v>84845.710444447075</v>
      </c>
      <c r="G53" s="143">
        <v>73047.718748565399</v>
      </c>
      <c r="H53" s="143">
        <v>66735.064303576393</v>
      </c>
      <c r="I53" s="143">
        <v>73049.118919318236</v>
      </c>
      <c r="J53" s="143">
        <v>44106.832209715329</v>
      </c>
      <c r="K53" s="143">
        <v>75513.972491943903</v>
      </c>
      <c r="L53" s="143">
        <v>20293.076570525664</v>
      </c>
      <c r="M53" s="143">
        <v>24985.538591444758</v>
      </c>
      <c r="N53" s="143">
        <v>30431.451618585477</v>
      </c>
      <c r="O53" s="143">
        <v>34783.974540322313</v>
      </c>
      <c r="P53" s="143">
        <v>37890.976318626344</v>
      </c>
      <c r="Q53" s="143">
        <v>38911.159524503695</v>
      </c>
      <c r="R53" s="143">
        <v>37091.475715273657</v>
      </c>
      <c r="S53" s="143">
        <v>34604.514108982337</v>
      </c>
      <c r="T53" s="143">
        <v>33732.751024965924</v>
      </c>
      <c r="U53" s="143">
        <v>34011.253942914802</v>
      </c>
      <c r="V53" s="143">
        <v>94978.874442290064</v>
      </c>
      <c r="W53" s="143">
        <v>118545.04693000438</v>
      </c>
      <c r="X53" s="143">
        <v>122205.97548945401</v>
      </c>
      <c r="Y53" s="143">
        <v>110550.07320105589</v>
      </c>
      <c r="Z53" s="143">
        <v>84744.639347881515</v>
      </c>
      <c r="AA53" s="143">
        <v>49914.707689721276</v>
      </c>
      <c r="AB53" s="144">
        <v>20623.585234919054</v>
      </c>
      <c r="AC53" s="153">
        <v>8717586.0563741475</v>
      </c>
      <c r="AF53" s="1" t="s">
        <v>2</v>
      </c>
      <c r="AG53" s="1">
        <v>11</v>
      </c>
    </row>
    <row r="54" spans="1:33" ht="14.5" thickBot="1" x14ac:dyDescent="0.3">
      <c r="A54" s="202"/>
      <c r="B54" s="200"/>
      <c r="C54" s="112" t="s">
        <v>34</v>
      </c>
      <c r="D54" s="113">
        <v>30</v>
      </c>
      <c r="E54" s="108">
        <v>3119626.1366619854</v>
      </c>
      <c r="F54" s="109">
        <v>2515420.7189550959</v>
      </c>
      <c r="G54" s="109">
        <v>2249450.639935357</v>
      </c>
      <c r="H54" s="109">
        <v>2363347.9496648731</v>
      </c>
      <c r="I54" s="109">
        <v>3448276.4767824747</v>
      </c>
      <c r="J54" s="109">
        <v>3771243.0355312414</v>
      </c>
      <c r="K54" s="109">
        <v>5116482.2382904347</v>
      </c>
      <c r="L54" s="109">
        <v>1115311.0205140442</v>
      </c>
      <c r="M54" s="109">
        <v>1199064.977876859</v>
      </c>
      <c r="N54" s="109">
        <v>1277891.8797405499</v>
      </c>
      <c r="O54" s="109">
        <v>1351020.3400096961</v>
      </c>
      <c r="P54" s="109">
        <v>1421165.4228726369</v>
      </c>
      <c r="Q54" s="109">
        <v>1422741.9075747218</v>
      </c>
      <c r="R54" s="109">
        <v>1357534.1199041377</v>
      </c>
      <c r="S54" s="109">
        <v>1343152.1115336325</v>
      </c>
      <c r="T54" s="109">
        <v>1377982.0215753843</v>
      </c>
      <c r="U54" s="109">
        <v>1428422.1796631941</v>
      </c>
      <c r="V54" s="109">
        <v>3783486.7548109316</v>
      </c>
      <c r="W54" s="109">
        <v>4306883.1925445292</v>
      </c>
      <c r="X54" s="109">
        <v>4267729.1247873018</v>
      </c>
      <c r="Y54" s="109">
        <v>3832315.5242131748</v>
      </c>
      <c r="Z54" s="109">
        <v>2969374.3706483026</v>
      </c>
      <c r="AA54" s="109">
        <v>1846546.0889941752</v>
      </c>
      <c r="AB54" s="142">
        <v>862085.62430977612</v>
      </c>
      <c r="AC54" s="152">
        <v>57746553.857394509</v>
      </c>
      <c r="AD54" s="152"/>
    </row>
    <row r="55" spans="1:33" ht="14" x14ac:dyDescent="0.25">
      <c r="A55" s="204">
        <v>47818</v>
      </c>
      <c r="B55" s="199">
        <v>61362512.349576443</v>
      </c>
      <c r="C55" s="94" t="s">
        <v>35</v>
      </c>
      <c r="D55" s="95">
        <v>21</v>
      </c>
      <c r="E55" s="148">
        <v>105251.13045262378</v>
      </c>
      <c r="F55" s="149">
        <v>83824.785343094016</v>
      </c>
      <c r="G55" s="149">
        <v>75150.048724825203</v>
      </c>
      <c r="H55" s="149">
        <v>80421.754982586877</v>
      </c>
      <c r="I55" s="149">
        <v>116039.64475831122</v>
      </c>
      <c r="J55" s="149">
        <v>119367.12771990422</v>
      </c>
      <c r="K55" s="149">
        <v>173156.52677665983</v>
      </c>
      <c r="L55" s="149">
        <v>57523.462162744276</v>
      </c>
      <c r="M55" s="149">
        <v>60523.063306850934</v>
      </c>
      <c r="N55" s="149">
        <v>61127.187843869375</v>
      </c>
      <c r="O55" s="149">
        <v>63200.575759545012</v>
      </c>
      <c r="P55" s="149">
        <v>64572.572672098657</v>
      </c>
      <c r="Q55" s="149">
        <v>64990.144167920218</v>
      </c>
      <c r="R55" s="149">
        <v>62782.414209647606</v>
      </c>
      <c r="S55" s="149">
        <v>65673.705845025557</v>
      </c>
      <c r="T55" s="149">
        <v>65133.201675252545</v>
      </c>
      <c r="U55" s="149">
        <v>65476.341739825577</v>
      </c>
      <c r="V55" s="149">
        <v>123742.35106206466</v>
      </c>
      <c r="W55" s="149">
        <v>144680.4153809195</v>
      </c>
      <c r="X55" s="149">
        <v>142811.71841387483</v>
      </c>
      <c r="Y55" s="149">
        <v>129607.10893007589</v>
      </c>
      <c r="Z55" s="149">
        <v>104578.00189882975</v>
      </c>
      <c r="AA55" s="149">
        <v>69946.294204862716</v>
      </c>
      <c r="AB55" s="150">
        <v>37083.455284060146</v>
      </c>
      <c r="AC55" s="151">
        <v>44869923.699624918</v>
      </c>
      <c r="AF55" s="1" t="s">
        <v>1</v>
      </c>
      <c r="AG55" s="1">
        <v>12</v>
      </c>
    </row>
    <row r="56" spans="1:33" ht="14" x14ac:dyDescent="0.25">
      <c r="A56" s="201"/>
      <c r="B56" s="199"/>
      <c r="C56" s="100" t="s">
        <v>36</v>
      </c>
      <c r="D56" s="101">
        <v>4</v>
      </c>
      <c r="E56" s="145">
        <v>119970.60824331392</v>
      </c>
      <c r="F56" s="146">
        <v>95954.492001198232</v>
      </c>
      <c r="G56" s="146">
        <v>84811.743104508598</v>
      </c>
      <c r="H56" s="146">
        <v>84358.9765315775</v>
      </c>
      <c r="I56" s="146">
        <v>105081.44753981064</v>
      </c>
      <c r="J56" s="146">
        <v>87918.456536210419</v>
      </c>
      <c r="K56" s="146">
        <v>133234.01628582596</v>
      </c>
      <c r="L56" s="146">
        <v>45701.991684640183</v>
      </c>
      <c r="M56" s="146">
        <v>50795.649337266899</v>
      </c>
      <c r="N56" s="146">
        <v>50737.926421483018</v>
      </c>
      <c r="O56" s="146">
        <v>49563.487402989449</v>
      </c>
      <c r="P56" s="146">
        <v>50540.830799227551</v>
      </c>
      <c r="Q56" s="146">
        <v>49412.855240987992</v>
      </c>
      <c r="R56" s="146">
        <v>45286.295482665271</v>
      </c>
      <c r="S56" s="146">
        <v>43299.538048567309</v>
      </c>
      <c r="T56" s="146">
        <v>42204.962698417105</v>
      </c>
      <c r="U56" s="146">
        <v>43010.032565640955</v>
      </c>
      <c r="V56" s="146">
        <v>101985.92147655624</v>
      </c>
      <c r="W56" s="146">
        <v>122119.13309393998</v>
      </c>
      <c r="X56" s="146">
        <v>116485.58214373759</v>
      </c>
      <c r="Y56" s="146">
        <v>104536.83058030315</v>
      </c>
      <c r="Z56" s="146">
        <v>87089.998061652048</v>
      </c>
      <c r="AA56" s="146">
        <v>61661.92349010527</v>
      </c>
      <c r="AB56" s="147">
        <v>35035.244235677514</v>
      </c>
      <c r="AC56" s="152">
        <v>7243191.7720252099</v>
      </c>
      <c r="AF56" s="1" t="s">
        <v>3</v>
      </c>
      <c r="AG56" s="1">
        <v>12</v>
      </c>
    </row>
    <row r="57" spans="1:33" ht="14" x14ac:dyDescent="0.25">
      <c r="A57" s="201"/>
      <c r="B57" s="199"/>
      <c r="C57" s="106" t="s">
        <v>37</v>
      </c>
      <c r="D57" s="107">
        <v>6</v>
      </c>
      <c r="E57" s="174">
        <v>120451.72650347477</v>
      </c>
      <c r="F57" s="143">
        <v>96985.732709461765</v>
      </c>
      <c r="G57" s="143">
        <v>82080.655470717</v>
      </c>
      <c r="H57" s="143">
        <v>73689.370252759123</v>
      </c>
      <c r="I57" s="143">
        <v>76011.939384876241</v>
      </c>
      <c r="J57" s="143">
        <v>46499.927765291424</v>
      </c>
      <c r="K57" s="143">
        <v>68411.116690882773</v>
      </c>
      <c r="L57" s="143">
        <v>39436.937127904072</v>
      </c>
      <c r="M57" s="143">
        <v>42303.677526833337</v>
      </c>
      <c r="N57" s="143">
        <v>46514.367840669933</v>
      </c>
      <c r="O57" s="143">
        <v>51314.13125420607</v>
      </c>
      <c r="P57" s="143">
        <v>52794.236697821609</v>
      </c>
      <c r="Q57" s="143">
        <v>45757.60292352955</v>
      </c>
      <c r="R57" s="143">
        <v>41251.705963066546</v>
      </c>
      <c r="S57" s="143">
        <v>38285.026589203655</v>
      </c>
      <c r="T57" s="143">
        <v>38698.817692380435</v>
      </c>
      <c r="U57" s="143">
        <v>38937.123858629187</v>
      </c>
      <c r="V57" s="143">
        <v>77182.367655701295</v>
      </c>
      <c r="W57" s="143">
        <v>102691.91848538157</v>
      </c>
      <c r="X57" s="143">
        <v>108210.4480958966</v>
      </c>
      <c r="Y57" s="143">
        <v>101880.92829226362</v>
      </c>
      <c r="Z57" s="143">
        <v>81722.467793308009</v>
      </c>
      <c r="AA57" s="143">
        <v>49387.607004264602</v>
      </c>
      <c r="AB57" s="144">
        <v>21066.312742530397</v>
      </c>
      <c r="AC57" s="153">
        <v>9249396.8779263198</v>
      </c>
      <c r="AF57" s="1" t="s">
        <v>2</v>
      </c>
      <c r="AG57" s="1">
        <v>12</v>
      </c>
    </row>
    <row r="58" spans="1:33" ht="14.5" thickBot="1" x14ac:dyDescent="0.3">
      <c r="A58" s="202"/>
      <c r="B58" s="200"/>
      <c r="C58" s="112" t="s">
        <v>34</v>
      </c>
      <c r="D58" s="113">
        <v>31</v>
      </c>
      <c r="E58" s="175">
        <v>3412866.5314992042</v>
      </c>
      <c r="F58" s="176">
        <v>2726052.8564665378</v>
      </c>
      <c r="G58" s="176">
        <v>2409881.9284636658</v>
      </c>
      <c r="H58" s="176">
        <v>2468428.9822771889</v>
      </c>
      <c r="I58" s="176">
        <v>3313229.9663930358</v>
      </c>
      <c r="J58" s="176">
        <v>3137383.0748545788</v>
      </c>
      <c r="K58" s="176">
        <v>4579689.8275984572</v>
      </c>
      <c r="L58" s="176">
        <v>1627422.2949236149</v>
      </c>
      <c r="M58" s="176">
        <v>1727988.9919539373</v>
      </c>
      <c r="N58" s="176">
        <v>1765708.8574512086</v>
      </c>
      <c r="O58" s="176">
        <v>1833350.8280876395</v>
      </c>
      <c r="P58" s="176">
        <v>1874952.7694979117</v>
      </c>
      <c r="Q58" s="176">
        <v>1836990.0660314537</v>
      </c>
      <c r="R58" s="176">
        <v>1747086.1161116599</v>
      </c>
      <c r="S58" s="176">
        <v>1782056.1344750279</v>
      </c>
      <c r="T58" s="176">
        <v>1768809.9921282546</v>
      </c>
      <c r="U58" s="176">
        <v>1780666.049950676</v>
      </c>
      <c r="V58" s="176">
        <v>3469627.2641437906</v>
      </c>
      <c r="W58" s="176">
        <v>4142916.7662873589</v>
      </c>
      <c r="X58" s="176">
        <v>4114251.1038417011</v>
      </c>
      <c r="Y58" s="176">
        <v>3751182.1796063883</v>
      </c>
      <c r="Z58" s="176">
        <v>3034832.838881881</v>
      </c>
      <c r="AA58" s="176">
        <v>2011845.5142881256</v>
      </c>
      <c r="AB58" s="177">
        <v>1045291.4143631556</v>
      </c>
      <c r="AC58" s="178">
        <v>61362512.349576451</v>
      </c>
      <c r="AD58" s="152"/>
    </row>
    <row r="59" spans="1:33" s="5" customFormat="1" x14ac:dyDescent="0.25">
      <c r="AC59" s="39"/>
      <c r="AD59" s="172"/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W61" s="37"/>
      <c r="Z61" s="7" t="s">
        <v>58</v>
      </c>
    </row>
    <row r="62" spans="1:33" ht="18" x14ac:dyDescent="0.4">
      <c r="B62" s="138"/>
      <c r="Z62" s="139"/>
    </row>
  </sheetData>
  <mergeCells count="26">
    <mergeCell ref="A55:A58"/>
    <mergeCell ref="B55:B58"/>
    <mergeCell ref="A43:A46"/>
    <mergeCell ref="B43:B46"/>
    <mergeCell ref="A47:A50"/>
    <mergeCell ref="B47:B50"/>
    <mergeCell ref="A51:A54"/>
    <mergeCell ref="B51:B54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D2:E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90050-BE97-468F-A948-68467C4503B5}">
  <sheetPr>
    <tabColor theme="3" tint="0.39997558519241921"/>
    <pageSetUpPr fitToPage="1"/>
  </sheetPr>
  <dimension ref="A1:AG62"/>
  <sheetViews>
    <sheetView showGridLines="0" zoomScale="90" workbookViewId="0">
      <pane xSplit="4" ySplit="10" topLeftCell="T40" activePane="bottomRight" state="frozen"/>
      <selection sqref="A1:AC61"/>
      <selection pane="topRight" sqref="A1:AC61"/>
      <selection pane="bottomLeft" sqref="A1:AC61"/>
      <selection pane="bottomRight" sqref="A1:AC61"/>
    </sheetView>
  </sheetViews>
  <sheetFormatPr baseColWidth="10" defaultColWidth="0" defaultRowHeight="12.5" x14ac:dyDescent="0.25"/>
  <cols>
    <col min="1" max="1" width="8.26953125" style="1" customWidth="1"/>
    <col min="2" max="2" width="15.54296875" style="1" customWidth="1"/>
    <col min="3" max="4" width="13.26953125" style="1" customWidth="1"/>
    <col min="5" max="5" width="14.453125" style="1" customWidth="1"/>
    <col min="6" max="11" width="14.453125" style="1" bestFit="1" customWidth="1"/>
    <col min="12" max="21" width="15.1796875" style="1" customWidth="1"/>
    <col min="22" max="25" width="14.453125" style="1" bestFit="1" customWidth="1"/>
    <col min="26" max="26" width="18" style="1" customWidth="1"/>
    <col min="27" max="28" width="14.453125" style="1" bestFit="1" customWidth="1"/>
    <col min="29" max="29" width="17.7265625" style="1" customWidth="1"/>
    <col min="30" max="30" width="19.8164062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4" x14ac:dyDescent="0.25">
      <c r="A1" s="156" t="s">
        <v>79</v>
      </c>
      <c r="B1" s="157"/>
      <c r="C1" s="157"/>
      <c r="D1" s="157"/>
    </row>
    <row r="2" spans="1:33" ht="15.5" x14ac:dyDescent="0.25">
      <c r="A2" s="156" t="s">
        <v>55</v>
      </c>
      <c r="B2" s="157"/>
      <c r="C2" s="157"/>
      <c r="D2" s="205"/>
      <c r="E2" s="205"/>
      <c r="F2" s="81"/>
    </row>
    <row r="3" spans="1:33" ht="15.5" x14ac:dyDescent="0.25">
      <c r="A3" s="156" t="s">
        <v>56</v>
      </c>
      <c r="B3" s="157"/>
      <c r="C3" s="157"/>
      <c r="D3" s="158" t="s">
        <v>133</v>
      </c>
      <c r="E3" s="81"/>
      <c r="F3" s="81"/>
    </row>
    <row r="4" spans="1:33" ht="15.5" x14ac:dyDescent="0.25">
      <c r="A4" s="156" t="s">
        <v>57</v>
      </c>
      <c r="B4" s="157"/>
      <c r="C4" s="157"/>
      <c r="D4" s="159"/>
      <c r="E4" s="81"/>
      <c r="F4" s="81"/>
      <c r="H4" s="83"/>
    </row>
    <row r="5" spans="1:33" ht="15.5" x14ac:dyDescent="0.25">
      <c r="A5" s="156" t="s">
        <v>59</v>
      </c>
      <c r="B5" s="157"/>
      <c r="C5" s="157"/>
      <c r="D5" s="159"/>
      <c r="E5" s="81"/>
      <c r="F5" s="81"/>
    </row>
    <row r="6" spans="1:33" ht="15.5" x14ac:dyDescent="0.25">
      <c r="A6" s="156" t="s">
        <v>28</v>
      </c>
      <c r="B6" s="157"/>
      <c r="C6" s="157"/>
      <c r="D6" s="160">
        <v>2031</v>
      </c>
      <c r="E6" s="84"/>
      <c r="F6" s="84"/>
    </row>
    <row r="7" spans="1:33" ht="15.5" x14ac:dyDescent="0.25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3">
      <c r="A8" s="162" t="s">
        <v>60</v>
      </c>
      <c r="B8" s="157"/>
      <c r="C8" s="157"/>
      <c r="D8" s="161" t="s">
        <v>38</v>
      </c>
    </row>
    <row r="9" spans="1:33" ht="16" thickBot="1" x14ac:dyDescent="0.3">
      <c r="C9" s="195"/>
      <c r="D9" s="195"/>
    </row>
    <row r="10" spans="1:33" s="93" customFormat="1" ht="31.5" thickBot="1" x14ac:dyDescent="0.3">
      <c r="A10" s="3" t="s">
        <v>126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4" x14ac:dyDescent="0.25">
      <c r="A11" s="201">
        <v>47849</v>
      </c>
      <c r="B11" s="199">
        <v>52182085.163257524</v>
      </c>
      <c r="C11" s="94" t="s">
        <v>35</v>
      </c>
      <c r="D11" s="95">
        <v>21</v>
      </c>
      <c r="E11" s="148">
        <v>95852.918350839682</v>
      </c>
      <c r="F11" s="149">
        <v>77055.420216318118</v>
      </c>
      <c r="G11" s="149">
        <v>69266.979173264437</v>
      </c>
      <c r="H11" s="149">
        <v>74219.668448328681</v>
      </c>
      <c r="I11" s="149">
        <v>113482.71895057107</v>
      </c>
      <c r="J11" s="149">
        <v>119464.47037301084</v>
      </c>
      <c r="K11" s="149">
        <v>157702.10611570929</v>
      </c>
      <c r="L11" s="149">
        <v>44981.266127131152</v>
      </c>
      <c r="M11" s="149">
        <v>47045.732028954262</v>
      </c>
      <c r="N11" s="149">
        <v>48960.287923855911</v>
      </c>
      <c r="O11" s="149">
        <v>52033.527244845565</v>
      </c>
      <c r="P11" s="149">
        <v>54116.702535558026</v>
      </c>
      <c r="Q11" s="149">
        <v>53384.658598758993</v>
      </c>
      <c r="R11" s="149">
        <v>50420.043856380486</v>
      </c>
      <c r="S11" s="149">
        <v>52189.791565410007</v>
      </c>
      <c r="T11" s="149">
        <v>52009.196919397087</v>
      </c>
      <c r="U11" s="149">
        <v>51025.026124920849</v>
      </c>
      <c r="V11" s="149">
        <v>88322.618122782165</v>
      </c>
      <c r="W11" s="149">
        <v>107510.27192800443</v>
      </c>
      <c r="X11" s="149">
        <v>113939.70299199702</v>
      </c>
      <c r="Y11" s="149">
        <v>102492.01438577013</v>
      </c>
      <c r="Z11" s="149">
        <v>76988.050662518042</v>
      </c>
      <c r="AA11" s="149">
        <v>42799.627239928304</v>
      </c>
      <c r="AB11" s="150">
        <v>40369.288519616537</v>
      </c>
      <c r="AC11" s="151">
        <v>37498273.856481299</v>
      </c>
      <c r="AF11" s="1" t="s">
        <v>1</v>
      </c>
      <c r="AG11" s="1">
        <v>1</v>
      </c>
    </row>
    <row r="12" spans="1:33" ht="14" x14ac:dyDescent="0.25">
      <c r="A12" s="201"/>
      <c r="B12" s="199"/>
      <c r="C12" s="100" t="s">
        <v>36</v>
      </c>
      <c r="D12" s="101">
        <v>4</v>
      </c>
      <c r="E12" s="145">
        <v>108257.02544934642</v>
      </c>
      <c r="F12" s="146">
        <v>84351.936083502253</v>
      </c>
      <c r="G12" s="146">
        <v>74862.430525647855</v>
      </c>
      <c r="H12" s="146">
        <v>74758.935889714718</v>
      </c>
      <c r="I12" s="146">
        <v>91471.653886849293</v>
      </c>
      <c r="J12" s="146">
        <v>68143.19983555653</v>
      </c>
      <c r="K12" s="146">
        <v>102673.76575474165</v>
      </c>
      <c r="L12" s="146">
        <v>42220.151142105926</v>
      </c>
      <c r="M12" s="146">
        <v>49203.490933242552</v>
      </c>
      <c r="N12" s="146">
        <v>53353.955473653215</v>
      </c>
      <c r="O12" s="146">
        <v>56748.678981162899</v>
      </c>
      <c r="P12" s="146">
        <v>56475.034483490803</v>
      </c>
      <c r="Q12" s="146">
        <v>54815.334770846857</v>
      </c>
      <c r="R12" s="146">
        <v>48173.460786726588</v>
      </c>
      <c r="S12" s="146">
        <v>44540.45102653472</v>
      </c>
      <c r="T12" s="146">
        <v>42929.080319925619</v>
      </c>
      <c r="U12" s="146">
        <v>41964.09214164794</v>
      </c>
      <c r="V12" s="146">
        <v>67695.184984658903</v>
      </c>
      <c r="W12" s="146">
        <v>87631.903735388798</v>
      </c>
      <c r="X12" s="146">
        <v>92088.258672550655</v>
      </c>
      <c r="Y12" s="146">
        <v>82767.28089120143</v>
      </c>
      <c r="Z12" s="146">
        <v>63414.452673651496</v>
      </c>
      <c r="AA12" s="146">
        <v>38567.49172148449</v>
      </c>
      <c r="AB12" s="147">
        <v>43466.683063055927</v>
      </c>
      <c r="AC12" s="152">
        <v>6282295.7329067495</v>
      </c>
      <c r="AF12" s="1" t="s">
        <v>3</v>
      </c>
      <c r="AG12" s="1">
        <v>1</v>
      </c>
    </row>
    <row r="13" spans="1:33" ht="14" x14ac:dyDescent="0.25">
      <c r="A13" s="201"/>
      <c r="B13" s="199"/>
      <c r="C13" s="106" t="s">
        <v>37</v>
      </c>
      <c r="D13" s="107">
        <v>6</v>
      </c>
      <c r="E13" s="174">
        <v>110495.14556488034</v>
      </c>
      <c r="F13" s="143">
        <v>87120.214680391611</v>
      </c>
      <c r="G13" s="143">
        <v>71998.285441907676</v>
      </c>
      <c r="H13" s="143">
        <v>64868.219023188409</v>
      </c>
      <c r="I13" s="143">
        <v>67542.228384649803</v>
      </c>
      <c r="J13" s="143">
        <v>31743.035761321022</v>
      </c>
      <c r="K13" s="143">
        <v>45944.019903724038</v>
      </c>
      <c r="L13" s="143">
        <v>48523.375218884416</v>
      </c>
      <c r="M13" s="143">
        <v>47866.832015071785</v>
      </c>
      <c r="N13" s="143">
        <v>52480.417178670323</v>
      </c>
      <c r="O13" s="143">
        <v>54859.221878528973</v>
      </c>
      <c r="P13" s="143">
        <v>57824.340772774405</v>
      </c>
      <c r="Q13" s="143">
        <v>60191.152328916833</v>
      </c>
      <c r="R13" s="143">
        <v>59380.10040663791</v>
      </c>
      <c r="S13" s="143">
        <v>56916.484378756177</v>
      </c>
      <c r="T13" s="143">
        <v>54991.245872014806</v>
      </c>
      <c r="U13" s="143">
        <v>54622.946423743582</v>
      </c>
      <c r="V13" s="143">
        <v>46138.177159476654</v>
      </c>
      <c r="W13" s="143">
        <v>69583.870164262524</v>
      </c>
      <c r="X13" s="143">
        <v>79747.762596111279</v>
      </c>
      <c r="Y13" s="143">
        <v>71895.179095417363</v>
      </c>
      <c r="Z13" s="143">
        <v>52212.460995508336</v>
      </c>
      <c r="AA13" s="143">
        <v>25000.654701592201</v>
      </c>
      <c r="AB13" s="144">
        <v>28307.225698482842</v>
      </c>
      <c r="AC13" s="153">
        <v>8401515.573869478</v>
      </c>
      <c r="AF13" s="1" t="s">
        <v>2</v>
      </c>
      <c r="AG13" s="1">
        <v>1</v>
      </c>
    </row>
    <row r="14" spans="1:33" ht="14.5" thickBot="1" x14ac:dyDescent="0.3">
      <c r="A14" s="202"/>
      <c r="B14" s="200"/>
      <c r="C14" s="122" t="s">
        <v>34</v>
      </c>
      <c r="D14" s="123">
        <v>31</v>
      </c>
      <c r="E14" s="108">
        <v>3108910.2605543006</v>
      </c>
      <c r="F14" s="109">
        <v>2478292.8569590393</v>
      </c>
      <c r="G14" s="109">
        <v>2186045.9973925906</v>
      </c>
      <c r="H14" s="109">
        <v>2246858.0951128919</v>
      </c>
      <c r="I14" s="109">
        <v>3154277.0838172883</v>
      </c>
      <c r="J14" s="109">
        <v>2971784.8917433801</v>
      </c>
      <c r="K14" s="109">
        <v>3998103.4108712059</v>
      </c>
      <c r="L14" s="109">
        <v>1404627.4445514842</v>
      </c>
      <c r="M14" s="109">
        <v>1471975.3284314405</v>
      </c>
      <c r="N14" s="109">
        <v>1556464.3713676091</v>
      </c>
      <c r="O14" s="109">
        <v>1648854.1193375823</v>
      </c>
      <c r="P14" s="109">
        <v>1709296.9358173283</v>
      </c>
      <c r="Q14" s="109">
        <v>1701486.0836308273</v>
      </c>
      <c r="R14" s="109">
        <v>1607795.3665707239</v>
      </c>
      <c r="S14" s="109">
        <v>1615646.3332522861</v>
      </c>
      <c r="T14" s="109">
        <v>1593856.9318191302</v>
      </c>
      <c r="U14" s="109">
        <v>1567119.5957323911</v>
      </c>
      <c r="V14" s="109">
        <v>2402384.783473921</v>
      </c>
      <c r="W14" s="109">
        <v>3025746.5464152233</v>
      </c>
      <c r="X14" s="109">
        <v>3239573.3730988079</v>
      </c>
      <c r="Y14" s="109">
        <v>2914772.5002384828</v>
      </c>
      <c r="Z14" s="109">
        <v>2183681.6405805349</v>
      </c>
      <c r="AA14" s="109">
        <v>1203066.0671339857</v>
      </c>
      <c r="AB14" s="142">
        <v>1191465.1453550679</v>
      </c>
      <c r="AC14" s="152">
        <v>52182085.163257524</v>
      </c>
      <c r="AD14" s="152"/>
    </row>
    <row r="15" spans="1:33" ht="14" x14ac:dyDescent="0.25">
      <c r="A15" s="201">
        <v>47880</v>
      </c>
      <c r="B15" s="199">
        <v>44641754.502464525</v>
      </c>
      <c r="C15" s="94" t="s">
        <v>35</v>
      </c>
      <c r="D15" s="95">
        <v>20</v>
      </c>
      <c r="E15" s="148">
        <v>98383.176648415334</v>
      </c>
      <c r="F15" s="149">
        <v>79947.159569923257</v>
      </c>
      <c r="G15" s="149">
        <v>73078.67655867443</v>
      </c>
      <c r="H15" s="149">
        <v>82015.774132827646</v>
      </c>
      <c r="I15" s="149">
        <v>146466.69834370533</v>
      </c>
      <c r="J15" s="149">
        <v>188387.08621869845</v>
      </c>
      <c r="K15" s="149">
        <v>203123.17131410376</v>
      </c>
      <c r="L15" s="149">
        <v>21541.664422171612</v>
      </c>
      <c r="M15" s="149">
        <v>23308.784733842796</v>
      </c>
      <c r="N15" s="149">
        <v>24197.171014777556</v>
      </c>
      <c r="O15" s="149">
        <v>25865.729719181843</v>
      </c>
      <c r="P15" s="149">
        <v>27001.598748401248</v>
      </c>
      <c r="Q15" s="149">
        <v>26183.081169594858</v>
      </c>
      <c r="R15" s="149">
        <v>25537.723267988604</v>
      </c>
      <c r="S15" s="149">
        <v>27171.564811044169</v>
      </c>
      <c r="T15" s="149">
        <v>28174.845068436403</v>
      </c>
      <c r="U15" s="149">
        <v>28483.173698518414</v>
      </c>
      <c r="V15" s="149">
        <v>93459.188086856695</v>
      </c>
      <c r="W15" s="149">
        <v>112031.27822377192</v>
      </c>
      <c r="X15" s="149">
        <v>122401.34468660378</v>
      </c>
      <c r="Y15" s="149">
        <v>109517.10298314295</v>
      </c>
      <c r="Z15" s="149">
        <v>80276.406051230617</v>
      </c>
      <c r="AA15" s="149">
        <v>40250.207247850543</v>
      </c>
      <c r="AB15" s="150">
        <v>37046.679552522059</v>
      </c>
      <c r="AC15" s="151">
        <v>34476985.725445688</v>
      </c>
      <c r="AF15" s="1" t="s">
        <v>1</v>
      </c>
      <c r="AG15" s="1">
        <v>2</v>
      </c>
    </row>
    <row r="16" spans="1:33" ht="14" x14ac:dyDescent="0.25">
      <c r="A16" s="201"/>
      <c r="B16" s="199"/>
      <c r="C16" s="100" t="s">
        <v>36</v>
      </c>
      <c r="D16" s="101">
        <v>4</v>
      </c>
      <c r="E16" s="145">
        <v>114208.02109063904</v>
      </c>
      <c r="F16" s="146">
        <v>92927.429933653155</v>
      </c>
      <c r="G16" s="146">
        <v>84087.824259103334</v>
      </c>
      <c r="H16" s="146">
        <v>86328.763457240333</v>
      </c>
      <c r="I16" s="146">
        <v>108199.44185948698</v>
      </c>
      <c r="J16" s="146">
        <v>91279.682907847557</v>
      </c>
      <c r="K16" s="146">
        <v>136848.370975912</v>
      </c>
      <c r="L16" s="146">
        <v>17498.82375924697</v>
      </c>
      <c r="M16" s="146">
        <v>20626.050165736095</v>
      </c>
      <c r="N16" s="146">
        <v>23809.845212476277</v>
      </c>
      <c r="O16" s="146">
        <v>25542.378651791088</v>
      </c>
      <c r="P16" s="146">
        <v>26617.892501345963</v>
      </c>
      <c r="Q16" s="146">
        <v>26267.264669781558</v>
      </c>
      <c r="R16" s="146">
        <v>24075.518933685329</v>
      </c>
      <c r="S16" s="146">
        <v>22200.179563759975</v>
      </c>
      <c r="T16" s="146">
        <v>21539.956996783243</v>
      </c>
      <c r="U16" s="146">
        <v>21625.269280184795</v>
      </c>
      <c r="V16" s="146">
        <v>74775.885417690399</v>
      </c>
      <c r="W16" s="146">
        <v>93661.895833315779</v>
      </c>
      <c r="X16" s="146">
        <v>99556.335823998117</v>
      </c>
      <c r="Y16" s="146">
        <v>88811.87208028906</v>
      </c>
      <c r="Z16" s="146">
        <v>66429.71777738801</v>
      </c>
      <c r="AA16" s="146">
        <v>37339.103728186717</v>
      </c>
      <c r="AB16" s="147">
        <v>42454.701377862424</v>
      </c>
      <c r="AC16" s="152">
        <v>5786848.9050296163</v>
      </c>
      <c r="AF16" s="1" t="s">
        <v>3</v>
      </c>
      <c r="AG16" s="1">
        <v>2</v>
      </c>
    </row>
    <row r="17" spans="1:33" ht="14" x14ac:dyDescent="0.25">
      <c r="A17" s="201"/>
      <c r="B17" s="199"/>
      <c r="C17" s="106" t="s">
        <v>37</v>
      </c>
      <c r="D17" s="107">
        <v>4</v>
      </c>
      <c r="E17" s="174">
        <v>110236.73681860421</v>
      </c>
      <c r="F17" s="143">
        <v>86023.460258904568</v>
      </c>
      <c r="G17" s="143">
        <v>73761.83513065493</v>
      </c>
      <c r="H17" s="143">
        <v>68116.993524761696</v>
      </c>
      <c r="I17" s="143">
        <v>72489.030756065156</v>
      </c>
      <c r="J17" s="143">
        <v>41846.900081846106</v>
      </c>
      <c r="K17" s="143">
        <v>65105.893870365573</v>
      </c>
      <c r="L17" s="143">
        <v>5797.1508005715168</v>
      </c>
      <c r="M17" s="143">
        <v>9776.6292452000816</v>
      </c>
      <c r="N17" s="143">
        <v>13529.561784839058</v>
      </c>
      <c r="O17" s="143">
        <v>15570.625263502914</v>
      </c>
      <c r="P17" s="143">
        <v>17174.720095826815</v>
      </c>
      <c r="Q17" s="143">
        <v>17851.401814983958</v>
      </c>
      <c r="R17" s="143">
        <v>17263.015993003097</v>
      </c>
      <c r="S17" s="143">
        <v>15979.202394287951</v>
      </c>
      <c r="T17" s="143">
        <v>15401.195676490115</v>
      </c>
      <c r="U17" s="143">
        <v>15912.123519019549</v>
      </c>
      <c r="V17" s="143">
        <v>57581.505946826706</v>
      </c>
      <c r="W17" s="143">
        <v>82655.141076051892</v>
      </c>
      <c r="X17" s="143">
        <v>95883.351434622062</v>
      </c>
      <c r="Y17" s="143">
        <v>87301.314817720151</v>
      </c>
      <c r="Z17" s="143">
        <v>61135.731931337265</v>
      </c>
      <c r="AA17" s="143">
        <v>24270.22070833921</v>
      </c>
      <c r="AB17" s="144">
        <v>23816.225053482656</v>
      </c>
      <c r="AC17" s="153">
        <v>4377919.8719892288</v>
      </c>
      <c r="AF17" s="1" t="s">
        <v>2</v>
      </c>
      <c r="AG17" s="1">
        <v>2</v>
      </c>
    </row>
    <row r="18" spans="1:33" ht="14.5" thickBot="1" x14ac:dyDescent="0.3">
      <c r="A18" s="202"/>
      <c r="B18" s="200"/>
      <c r="C18" s="112" t="s">
        <v>34</v>
      </c>
      <c r="D18" s="113">
        <v>28</v>
      </c>
      <c r="E18" s="108">
        <v>2865442.5646052794</v>
      </c>
      <c r="F18" s="109">
        <v>2314746.7521686959</v>
      </c>
      <c r="G18" s="109">
        <v>2092972.1687325216</v>
      </c>
      <c r="H18" s="109">
        <v>2258098.5105845612</v>
      </c>
      <c r="I18" s="109">
        <v>3652087.8573363153</v>
      </c>
      <c r="J18" s="109">
        <v>4300248.0563327437</v>
      </c>
      <c r="K18" s="109">
        <v>4870280.4856671859</v>
      </c>
      <c r="L18" s="109">
        <v>524017.18668270617</v>
      </c>
      <c r="M18" s="109">
        <v>587786.41232060059</v>
      </c>
      <c r="N18" s="109">
        <v>633301.04828481248</v>
      </c>
      <c r="O18" s="109">
        <v>681766.61004481278</v>
      </c>
      <c r="P18" s="109">
        <v>715202.42535671603</v>
      </c>
      <c r="Q18" s="109">
        <v>700136.2893309592</v>
      </c>
      <c r="R18" s="109">
        <v>676108.60506652575</v>
      </c>
      <c r="S18" s="109">
        <v>696148.82405307505</v>
      </c>
      <c r="T18" s="109">
        <v>711261.51206182141</v>
      </c>
      <c r="U18" s="109">
        <v>719813.0451671856</v>
      </c>
      <c r="V18" s="109">
        <v>2398613.327195202</v>
      </c>
      <c r="W18" s="109">
        <v>2945893.7121129092</v>
      </c>
      <c r="X18" s="109">
        <v>3229785.6427665562</v>
      </c>
      <c r="Y18" s="109">
        <v>2894794.8072548956</v>
      </c>
      <c r="Z18" s="109">
        <v>2115789.9198595132</v>
      </c>
      <c r="AA18" s="109">
        <v>1051441.4427031146</v>
      </c>
      <c r="AB18" s="142">
        <v>1006017.2967758215</v>
      </c>
      <c r="AC18" s="152">
        <v>44641754.502464533</v>
      </c>
      <c r="AD18" s="152"/>
    </row>
    <row r="19" spans="1:33" ht="14" x14ac:dyDescent="0.25">
      <c r="A19" s="204">
        <v>47908</v>
      </c>
      <c r="B19" s="199">
        <v>47474714.466022387</v>
      </c>
      <c r="C19" s="94" t="s">
        <v>35</v>
      </c>
      <c r="D19" s="95">
        <v>20</v>
      </c>
      <c r="E19" s="148">
        <v>71922.686564485441</v>
      </c>
      <c r="F19" s="149">
        <v>49922.013672056848</v>
      </c>
      <c r="G19" s="149">
        <v>38560.165542572104</v>
      </c>
      <c r="H19" s="149">
        <v>46743.717277588534</v>
      </c>
      <c r="I19" s="149">
        <v>112962.56584404285</v>
      </c>
      <c r="J19" s="149">
        <v>180581.65324123082</v>
      </c>
      <c r="K19" s="149">
        <v>204639.88730727031</v>
      </c>
      <c r="L19" s="149">
        <v>30291.315821865272</v>
      </c>
      <c r="M19" s="149">
        <v>34208.844190027557</v>
      </c>
      <c r="N19" s="149">
        <v>35745.707392843331</v>
      </c>
      <c r="O19" s="149">
        <v>38201.950291016139</v>
      </c>
      <c r="P19" s="149">
        <v>39993.429058519308</v>
      </c>
      <c r="Q19" s="149">
        <v>37794.996383283193</v>
      </c>
      <c r="R19" s="149">
        <v>36644.731658795739</v>
      </c>
      <c r="S19" s="149">
        <v>38656.46813163584</v>
      </c>
      <c r="T19" s="149">
        <v>40253.192712424396</v>
      </c>
      <c r="U19" s="149">
        <v>40916.754193609588</v>
      </c>
      <c r="V19" s="149">
        <v>99018.0305048788</v>
      </c>
      <c r="W19" s="149">
        <v>126482.15845650381</v>
      </c>
      <c r="X19" s="149">
        <v>139237.55861795449</v>
      </c>
      <c r="Y19" s="149">
        <v>122594.46255284382</v>
      </c>
      <c r="Z19" s="149">
        <v>88517.035067693621</v>
      </c>
      <c r="AA19" s="149">
        <v>39298.777094231344</v>
      </c>
      <c r="AB19" s="150">
        <v>29436.448549780613</v>
      </c>
      <c r="AC19" s="151">
        <v>34452491.002543077</v>
      </c>
      <c r="AF19" s="1" t="s">
        <v>1</v>
      </c>
      <c r="AG19" s="1">
        <v>3</v>
      </c>
    </row>
    <row r="20" spans="1:33" ht="14" x14ac:dyDescent="0.25">
      <c r="A20" s="201"/>
      <c r="B20" s="199"/>
      <c r="C20" s="100" t="s">
        <v>36</v>
      </c>
      <c r="D20" s="101">
        <v>5</v>
      </c>
      <c r="E20" s="145">
        <v>91344.691178960449</v>
      </c>
      <c r="F20" s="146">
        <v>66418.175881877469</v>
      </c>
      <c r="G20" s="146">
        <v>54858.848138962465</v>
      </c>
      <c r="H20" s="146">
        <v>53523.84958144719</v>
      </c>
      <c r="I20" s="146">
        <v>75677.02983113387</v>
      </c>
      <c r="J20" s="146">
        <v>65425.914378014699</v>
      </c>
      <c r="K20" s="146">
        <v>119424.91451844374</v>
      </c>
      <c r="L20" s="146">
        <v>22006.099357569194</v>
      </c>
      <c r="M20" s="146">
        <v>30131.664390644386</v>
      </c>
      <c r="N20" s="146">
        <v>34606.482897080292</v>
      </c>
      <c r="O20" s="146">
        <v>37275.751790155118</v>
      </c>
      <c r="P20" s="146">
        <v>38857.26376581662</v>
      </c>
      <c r="Q20" s="146">
        <v>37883.211325100368</v>
      </c>
      <c r="R20" s="146">
        <v>34435.868031791717</v>
      </c>
      <c r="S20" s="146">
        <v>31006.072389783807</v>
      </c>
      <c r="T20" s="146">
        <v>30303.85034173755</v>
      </c>
      <c r="U20" s="146">
        <v>29760.052040733957</v>
      </c>
      <c r="V20" s="146">
        <v>71133.34419823224</v>
      </c>
      <c r="W20" s="146">
        <v>100289.35749206784</v>
      </c>
      <c r="X20" s="146">
        <v>110087.54415307536</v>
      </c>
      <c r="Y20" s="146">
        <v>97176.055880639353</v>
      </c>
      <c r="Z20" s="146">
        <v>72754.150509133644</v>
      </c>
      <c r="AA20" s="146">
        <v>38092.229275455873</v>
      </c>
      <c r="AB20" s="147">
        <v>34973.670441406815</v>
      </c>
      <c r="AC20" s="152">
        <v>6887230.4589463212</v>
      </c>
      <c r="AF20" s="1" t="s">
        <v>3</v>
      </c>
      <c r="AG20" s="1">
        <v>3</v>
      </c>
    </row>
    <row r="21" spans="1:33" ht="14" x14ac:dyDescent="0.25">
      <c r="A21" s="201"/>
      <c r="B21" s="199"/>
      <c r="C21" s="106" t="s">
        <v>37</v>
      </c>
      <c r="D21" s="107">
        <v>6</v>
      </c>
      <c r="E21" s="174">
        <v>89674.993453300107</v>
      </c>
      <c r="F21" s="143">
        <v>63418.703491534317</v>
      </c>
      <c r="G21" s="143">
        <v>46927.57832003323</v>
      </c>
      <c r="H21" s="143">
        <v>39230.368635030209</v>
      </c>
      <c r="I21" s="143">
        <v>45734.166709025085</v>
      </c>
      <c r="J21" s="143">
        <v>21974.683762517077</v>
      </c>
      <c r="K21" s="143">
        <v>48830.463591472115</v>
      </c>
      <c r="L21" s="143">
        <v>10969.350804713207</v>
      </c>
      <c r="M21" s="143">
        <v>14291.883087051763</v>
      </c>
      <c r="N21" s="143">
        <v>20024.673223184793</v>
      </c>
      <c r="O21" s="143">
        <v>23412.157435432156</v>
      </c>
      <c r="P21" s="143">
        <v>26219.001253409973</v>
      </c>
      <c r="Q21" s="143">
        <v>27818.01008518141</v>
      </c>
      <c r="R21" s="143">
        <v>26847.113511407115</v>
      </c>
      <c r="S21" s="143">
        <v>22844.165752201399</v>
      </c>
      <c r="T21" s="143">
        <v>21552.178168634928</v>
      </c>
      <c r="U21" s="143">
        <v>23515.799364896902</v>
      </c>
      <c r="V21" s="143">
        <v>52724.860886438779</v>
      </c>
      <c r="W21" s="143">
        <v>87941.629015874583</v>
      </c>
      <c r="X21" s="143">
        <v>105973.10954112872</v>
      </c>
      <c r="Y21" s="143">
        <v>95862.4379724092</v>
      </c>
      <c r="Z21" s="143">
        <v>64617.964729223298</v>
      </c>
      <c r="AA21" s="143">
        <v>23217.591560617937</v>
      </c>
      <c r="AB21" s="144">
        <v>18875.949734113394</v>
      </c>
      <c r="AC21" s="153">
        <v>6134993.0045329891</v>
      </c>
      <c r="AF21" s="1" t="s">
        <v>2</v>
      </c>
      <c r="AG21" s="1">
        <v>3</v>
      </c>
    </row>
    <row r="22" spans="1:33" ht="14.5" thickBot="1" x14ac:dyDescent="0.3">
      <c r="A22" s="202"/>
      <c r="B22" s="200"/>
      <c r="C22" s="112" t="s">
        <v>34</v>
      </c>
      <c r="D22" s="113">
        <v>31</v>
      </c>
      <c r="E22" s="108">
        <v>2433227.1479043118</v>
      </c>
      <c r="F22" s="109">
        <v>1711043.3737997301</v>
      </c>
      <c r="G22" s="109">
        <v>1327063.0214664538</v>
      </c>
      <c r="H22" s="109">
        <v>1437875.8052691878</v>
      </c>
      <c r="I22" s="109">
        <v>2912041.466290677</v>
      </c>
      <c r="J22" s="109">
        <v>4070610.7392897923</v>
      </c>
      <c r="K22" s="109">
        <v>4982905.1002864577</v>
      </c>
      <c r="L22" s="109">
        <v>781672.91805343062</v>
      </c>
      <c r="M22" s="109">
        <v>920586.50427608367</v>
      </c>
      <c r="N22" s="109">
        <v>1008094.6016813768</v>
      </c>
      <c r="O22" s="109">
        <v>1090890.7093836912</v>
      </c>
      <c r="P22" s="109">
        <v>1151468.9075199291</v>
      </c>
      <c r="Q22" s="109">
        <v>1112224.0448022541</v>
      </c>
      <c r="R22" s="109">
        <v>1066156.6544033161</v>
      </c>
      <c r="S22" s="109">
        <v>1065224.7190948441</v>
      </c>
      <c r="T22" s="109">
        <v>1085896.1749689851</v>
      </c>
      <c r="U22" s="109">
        <v>1108230.1402652429</v>
      </c>
      <c r="V22" s="109">
        <v>2652376.4964073696</v>
      </c>
      <c r="W22" s="109">
        <v>3558739.7306856629</v>
      </c>
      <c r="X22" s="109">
        <v>3971027.550371239</v>
      </c>
      <c r="Y22" s="109">
        <v>3512944.1582945283</v>
      </c>
      <c r="Z22" s="109">
        <v>2521819.2422748804</v>
      </c>
      <c r="AA22" s="109">
        <v>1115742.2376256138</v>
      </c>
      <c r="AB22" s="142">
        <v>876853.02160732669</v>
      </c>
      <c r="AC22" s="152">
        <v>47474714.466022387</v>
      </c>
      <c r="AD22" s="152"/>
    </row>
    <row r="23" spans="1:33" ht="14" x14ac:dyDescent="0.25">
      <c r="A23" s="204">
        <v>47939</v>
      </c>
      <c r="B23" s="199">
        <v>46256961.288574681</v>
      </c>
      <c r="C23" s="94" t="s">
        <v>35</v>
      </c>
      <c r="D23" s="95">
        <v>20</v>
      </c>
      <c r="E23" s="148">
        <v>73231.551115881404</v>
      </c>
      <c r="F23" s="149">
        <v>51375.809193604531</v>
      </c>
      <c r="G23" s="149">
        <v>41730.347947290924</v>
      </c>
      <c r="H23" s="149">
        <v>45029.92034482801</v>
      </c>
      <c r="I23" s="149">
        <v>94792.077907850093</v>
      </c>
      <c r="J23" s="149">
        <v>159097.28519250828</v>
      </c>
      <c r="K23" s="149">
        <v>179291.48567503705</v>
      </c>
      <c r="L23" s="149">
        <v>29299.063779601136</v>
      </c>
      <c r="M23" s="149">
        <v>29367.42031284366</v>
      </c>
      <c r="N23" s="149">
        <v>31572.296104932077</v>
      </c>
      <c r="O23" s="149">
        <v>33197.354110113221</v>
      </c>
      <c r="P23" s="149">
        <v>34636.58812379244</v>
      </c>
      <c r="Q23" s="149">
        <v>32834.381672227333</v>
      </c>
      <c r="R23" s="149">
        <v>31447.343472053668</v>
      </c>
      <c r="S23" s="149">
        <v>32560.707669976935</v>
      </c>
      <c r="T23" s="149">
        <v>34338.620182597013</v>
      </c>
      <c r="U23" s="149">
        <v>36175.696809689493</v>
      </c>
      <c r="V23" s="149">
        <v>90424.645469037685</v>
      </c>
      <c r="W23" s="149">
        <v>141204.82265252588</v>
      </c>
      <c r="X23" s="149">
        <v>156960.42834040875</v>
      </c>
      <c r="Y23" s="149">
        <v>138467.41085962832</v>
      </c>
      <c r="Z23" s="149">
        <v>101409.4950570088</v>
      </c>
      <c r="AA23" s="149">
        <v>45355.400974227705</v>
      </c>
      <c r="AB23" s="150">
        <v>28509.936670190647</v>
      </c>
      <c r="AC23" s="151">
        <v>33446201.792757101</v>
      </c>
      <c r="AF23" s="1" t="s">
        <v>1</v>
      </c>
      <c r="AG23" s="1">
        <v>4</v>
      </c>
    </row>
    <row r="24" spans="1:33" ht="14" x14ac:dyDescent="0.25">
      <c r="A24" s="201"/>
      <c r="B24" s="199"/>
      <c r="C24" s="100" t="s">
        <v>36</v>
      </c>
      <c r="D24" s="101">
        <v>4</v>
      </c>
      <c r="E24" s="145">
        <v>84826.566557221493</v>
      </c>
      <c r="F24" s="146">
        <v>59998.426918535086</v>
      </c>
      <c r="G24" s="146">
        <v>48589.519178585317</v>
      </c>
      <c r="H24" s="146">
        <v>45100.878567540727</v>
      </c>
      <c r="I24" s="146">
        <v>66538.032016592624</v>
      </c>
      <c r="J24" s="146">
        <v>53589.011574663098</v>
      </c>
      <c r="K24" s="146">
        <v>83531.892886697606</v>
      </c>
      <c r="L24" s="146">
        <v>46210.563927184121</v>
      </c>
      <c r="M24" s="146">
        <v>52366.492058702956</v>
      </c>
      <c r="N24" s="146">
        <v>58607.284918020399</v>
      </c>
      <c r="O24" s="146">
        <v>55797.578776147311</v>
      </c>
      <c r="P24" s="146">
        <v>55377.450178417726</v>
      </c>
      <c r="Q24" s="146">
        <v>53198.975066801562</v>
      </c>
      <c r="R24" s="146">
        <v>43903.662889312669</v>
      </c>
      <c r="S24" s="146">
        <v>38514.941373247129</v>
      </c>
      <c r="T24" s="146">
        <v>37939.933158437459</v>
      </c>
      <c r="U24" s="146">
        <v>27952.222654143756</v>
      </c>
      <c r="V24" s="146">
        <v>55231.445927040499</v>
      </c>
      <c r="W24" s="146">
        <v>108356.40960068027</v>
      </c>
      <c r="X24" s="146">
        <v>125195.87355925424</v>
      </c>
      <c r="Y24" s="146">
        <v>111119.92312316403</v>
      </c>
      <c r="Z24" s="146">
        <v>82272.733676319607</v>
      </c>
      <c r="AA24" s="146">
        <v>44515.821665441043</v>
      </c>
      <c r="AB24" s="147">
        <v>40133.228571465115</v>
      </c>
      <c r="AC24" s="152">
        <v>5915475.4752944652</v>
      </c>
      <c r="AF24" s="1" t="s">
        <v>3</v>
      </c>
      <c r="AG24" s="1">
        <v>4</v>
      </c>
    </row>
    <row r="25" spans="1:33" ht="14" x14ac:dyDescent="0.25">
      <c r="A25" s="201"/>
      <c r="B25" s="199"/>
      <c r="C25" s="106" t="s">
        <v>37</v>
      </c>
      <c r="D25" s="107">
        <v>6</v>
      </c>
      <c r="E25" s="174">
        <v>90430.612821789866</v>
      </c>
      <c r="F25" s="143">
        <v>61485.448710215671</v>
      </c>
      <c r="G25" s="143">
        <v>45496.214355396667</v>
      </c>
      <c r="H25" s="143">
        <v>39101.9572738524</v>
      </c>
      <c r="I25" s="143">
        <v>46573.928856495339</v>
      </c>
      <c r="J25" s="143">
        <v>17226.058231716965</v>
      </c>
      <c r="K25" s="143">
        <v>20290.956239365052</v>
      </c>
      <c r="L25" s="143">
        <v>63784.1911023344</v>
      </c>
      <c r="M25" s="143">
        <v>38481.660767274057</v>
      </c>
      <c r="N25" s="143">
        <v>36859.369163384923</v>
      </c>
      <c r="O25" s="143">
        <v>37543.772219084996</v>
      </c>
      <c r="P25" s="143">
        <v>38522.90299149909</v>
      </c>
      <c r="Q25" s="143">
        <v>35535.912709996905</v>
      </c>
      <c r="R25" s="143">
        <v>35637.729837336017</v>
      </c>
      <c r="S25" s="143">
        <v>37810.774400382477</v>
      </c>
      <c r="T25" s="143">
        <v>41317.925931449608</v>
      </c>
      <c r="U25" s="143">
        <v>47295.200485580499</v>
      </c>
      <c r="V25" s="143">
        <v>30480.758102820793</v>
      </c>
      <c r="W25" s="143">
        <v>81800.271537605324</v>
      </c>
      <c r="X25" s="143">
        <v>106378.12032552289</v>
      </c>
      <c r="Y25" s="143">
        <v>96185.185553330244</v>
      </c>
      <c r="Z25" s="143">
        <v>63822.41651897884</v>
      </c>
      <c r="AA25" s="143">
        <v>22089.732471035113</v>
      </c>
      <c r="AB25" s="144">
        <v>15062.902814071724</v>
      </c>
      <c r="AC25" s="153">
        <v>6895284.0205231197</v>
      </c>
      <c r="AF25" s="1" t="s">
        <v>2</v>
      </c>
      <c r="AG25" s="1">
        <v>4</v>
      </c>
    </row>
    <row r="26" spans="1:33" ht="14.5" thickBot="1" x14ac:dyDescent="0.3">
      <c r="A26" s="202"/>
      <c r="B26" s="200"/>
      <c r="C26" s="112" t="s">
        <v>34</v>
      </c>
      <c r="D26" s="113">
        <v>30</v>
      </c>
      <c r="E26" s="108">
        <v>2346520.9654772533</v>
      </c>
      <c r="F26" s="109">
        <v>1636422.583807525</v>
      </c>
      <c r="G26" s="109">
        <v>1301942.3217925397</v>
      </c>
      <c r="H26" s="109">
        <v>1315613.6648098375</v>
      </c>
      <c r="I26" s="109">
        <v>2441437.2593623446</v>
      </c>
      <c r="J26" s="109">
        <v>3499658.0995391198</v>
      </c>
      <c r="K26" s="109">
        <v>4041703.0224837214</v>
      </c>
      <c r="L26" s="109">
        <v>1153528.6779147657</v>
      </c>
      <c r="M26" s="109">
        <v>1027704.3390953293</v>
      </c>
      <c r="N26" s="109">
        <v>1087031.2767510326</v>
      </c>
      <c r="O26" s="109">
        <v>1112400.0306213638</v>
      </c>
      <c r="P26" s="109">
        <v>1145378.9811385144</v>
      </c>
      <c r="Q26" s="109">
        <v>1082699.0099717344</v>
      </c>
      <c r="R26" s="109">
        <v>1018387.9000223401</v>
      </c>
      <c r="S26" s="109">
        <v>1032138.5652948221</v>
      </c>
      <c r="T26" s="109">
        <v>1086439.6918743877</v>
      </c>
      <c r="U26" s="109">
        <v>1119094.0297238478</v>
      </c>
      <c r="V26" s="109">
        <v>2212303.2417058405</v>
      </c>
      <c r="W26" s="109">
        <v>3748323.7206788706</v>
      </c>
      <c r="X26" s="109">
        <v>4278260.782998329</v>
      </c>
      <c r="Y26" s="109">
        <v>3790939.0230052038</v>
      </c>
      <c r="Z26" s="109">
        <v>2740215.3349593277</v>
      </c>
      <c r="AA26" s="109">
        <v>1217709.7009725291</v>
      </c>
      <c r="AB26" s="142">
        <v>821109.0645741038</v>
      </c>
      <c r="AC26" s="152">
        <v>46256961.288574681</v>
      </c>
      <c r="AD26" s="152"/>
    </row>
    <row r="27" spans="1:33" ht="14" x14ac:dyDescent="0.25">
      <c r="A27" s="204">
        <v>47969</v>
      </c>
      <c r="B27" s="199">
        <v>55933420.322356053</v>
      </c>
      <c r="C27" s="94" t="s">
        <v>35</v>
      </c>
      <c r="D27" s="95">
        <v>20</v>
      </c>
      <c r="E27" s="148">
        <v>61240.365339057578</v>
      </c>
      <c r="F27" s="149">
        <v>41194.565416410085</v>
      </c>
      <c r="G27" s="149">
        <v>31464.090487971047</v>
      </c>
      <c r="H27" s="149">
        <v>37305.15525922404</v>
      </c>
      <c r="I27" s="149">
        <v>95287.858462901888</v>
      </c>
      <c r="J27" s="149">
        <v>147907.51832768894</v>
      </c>
      <c r="K27" s="149">
        <v>179890.82158893859</v>
      </c>
      <c r="L27" s="149">
        <v>73625.766909919039</v>
      </c>
      <c r="M27" s="149">
        <v>79415.884029848428</v>
      </c>
      <c r="N27" s="149">
        <v>82107.523053453391</v>
      </c>
      <c r="O27" s="149">
        <v>85143.631472623383</v>
      </c>
      <c r="P27" s="149">
        <v>87415.040492873683</v>
      </c>
      <c r="Q27" s="149">
        <v>84883.052905430537</v>
      </c>
      <c r="R27" s="149">
        <v>83070.154998164842</v>
      </c>
      <c r="S27" s="149">
        <v>85153.990197093721</v>
      </c>
      <c r="T27" s="149">
        <v>86434.079698734713</v>
      </c>
      <c r="U27" s="149">
        <v>86753.125120093682</v>
      </c>
      <c r="V27" s="149">
        <v>84508.869809636322</v>
      </c>
      <c r="W27" s="149">
        <v>111201.95619865583</v>
      </c>
      <c r="X27" s="149">
        <v>119313.2366154936</v>
      </c>
      <c r="Y27" s="149">
        <v>101252.49334669647</v>
      </c>
      <c r="Z27" s="149">
        <v>69717.083423612683</v>
      </c>
      <c r="AA27" s="149">
        <v>24589.387953645914</v>
      </c>
      <c r="AB27" s="150">
        <v>17244.023249012997</v>
      </c>
      <c r="AC27" s="151">
        <v>39122393.487143621</v>
      </c>
      <c r="AF27" s="1" t="s">
        <v>1</v>
      </c>
      <c r="AG27" s="1">
        <v>5</v>
      </c>
    </row>
    <row r="28" spans="1:33" ht="14" x14ac:dyDescent="0.25">
      <c r="A28" s="201"/>
      <c r="B28" s="199"/>
      <c r="C28" s="100" t="s">
        <v>36</v>
      </c>
      <c r="D28" s="101">
        <v>5</v>
      </c>
      <c r="E28" s="145">
        <v>78020.161200955699</v>
      </c>
      <c r="F28" s="146">
        <v>51454.873642267165</v>
      </c>
      <c r="G28" s="146">
        <v>40352.208342841936</v>
      </c>
      <c r="H28" s="146">
        <v>39895.218913645294</v>
      </c>
      <c r="I28" s="146">
        <v>61615.671530979445</v>
      </c>
      <c r="J28" s="146">
        <v>46026.630010234265</v>
      </c>
      <c r="K28" s="146">
        <v>100360.58151624238</v>
      </c>
      <c r="L28" s="146">
        <v>62521.223509144169</v>
      </c>
      <c r="M28" s="146">
        <v>73282.014998417406</v>
      </c>
      <c r="N28" s="146">
        <v>79206.154535857277</v>
      </c>
      <c r="O28" s="146">
        <v>83080.471642358476</v>
      </c>
      <c r="P28" s="146">
        <v>84531.71482465681</v>
      </c>
      <c r="Q28" s="146">
        <v>82921.147115145242</v>
      </c>
      <c r="R28" s="146">
        <v>78743.93812552825</v>
      </c>
      <c r="S28" s="146">
        <v>74051.128249331072</v>
      </c>
      <c r="T28" s="146">
        <v>71713.072565775961</v>
      </c>
      <c r="U28" s="146">
        <v>70705.404565333869</v>
      </c>
      <c r="V28" s="146">
        <v>51835.7317237358</v>
      </c>
      <c r="W28" s="146">
        <v>79731.042578091598</v>
      </c>
      <c r="X28" s="146">
        <v>90267.305982718157</v>
      </c>
      <c r="Y28" s="146">
        <v>79163.395913480228</v>
      </c>
      <c r="Z28" s="146">
        <v>54591.393606207421</v>
      </c>
      <c r="AA28" s="146">
        <v>22461.493561062733</v>
      </c>
      <c r="AB28" s="147">
        <v>20634.850120039413</v>
      </c>
      <c r="AC28" s="152">
        <v>7885834.1438702503</v>
      </c>
      <c r="AF28" s="1" t="s">
        <v>3</v>
      </c>
      <c r="AG28" s="1">
        <v>5</v>
      </c>
    </row>
    <row r="29" spans="1:33" ht="14" x14ac:dyDescent="0.25">
      <c r="A29" s="201"/>
      <c r="B29" s="199"/>
      <c r="C29" s="106" t="s">
        <v>37</v>
      </c>
      <c r="D29" s="107">
        <v>6</v>
      </c>
      <c r="E29" s="174">
        <v>71960.711269374966</v>
      </c>
      <c r="F29" s="143">
        <v>47003.190611019978</v>
      </c>
      <c r="G29" s="143">
        <v>33940.418325106977</v>
      </c>
      <c r="H29" s="143">
        <v>30534.012181875096</v>
      </c>
      <c r="I29" s="143">
        <v>46775.425084915245</v>
      </c>
      <c r="J29" s="143">
        <v>32574.385528432238</v>
      </c>
      <c r="K29" s="143">
        <v>59172.756095577613</v>
      </c>
      <c r="L29" s="143">
        <v>74164.482735914193</v>
      </c>
      <c r="M29" s="143">
        <v>73866.91571654845</v>
      </c>
      <c r="N29" s="143">
        <v>75425.825865442748</v>
      </c>
      <c r="O29" s="143">
        <v>78914.511884845459</v>
      </c>
      <c r="P29" s="143">
        <v>81834.923295549466</v>
      </c>
      <c r="Q29" s="143">
        <v>80318.465382775234</v>
      </c>
      <c r="R29" s="143">
        <v>79096.405304247804</v>
      </c>
      <c r="S29" s="143">
        <v>81440.643161140848</v>
      </c>
      <c r="T29" s="143">
        <v>84857.392987756422</v>
      </c>
      <c r="U29" s="143">
        <v>84918.167345833994</v>
      </c>
      <c r="V29" s="143">
        <v>43042.425132002194</v>
      </c>
      <c r="W29" s="143">
        <v>77598.024776881794</v>
      </c>
      <c r="X29" s="143">
        <v>94237.7727412409</v>
      </c>
      <c r="Y29" s="143">
        <v>83424.637766133121</v>
      </c>
      <c r="Z29" s="143">
        <v>54110.343709077926</v>
      </c>
      <c r="AA29" s="143">
        <v>12034.676886952357</v>
      </c>
      <c r="AB29" s="144">
        <v>6285.6014350521345</v>
      </c>
      <c r="AC29" s="153">
        <v>8925192.6913421825</v>
      </c>
      <c r="AF29" s="1" t="s">
        <v>2</v>
      </c>
      <c r="AG29" s="1">
        <v>5</v>
      </c>
    </row>
    <row r="30" spans="1:33" ht="14.5" thickBot="1" x14ac:dyDescent="0.3">
      <c r="A30" s="202"/>
      <c r="B30" s="200"/>
      <c r="C30" s="112" t="s">
        <v>34</v>
      </c>
      <c r="D30" s="113">
        <v>31</v>
      </c>
      <c r="E30" s="108">
        <v>2046672.3804021799</v>
      </c>
      <c r="F30" s="109">
        <v>1363184.8202056573</v>
      </c>
      <c r="G30" s="109">
        <v>1034685.3614242725</v>
      </c>
      <c r="H30" s="109">
        <v>1128783.2728439579</v>
      </c>
      <c r="I30" s="109">
        <v>2494488.0774224265</v>
      </c>
      <c r="J30" s="109">
        <v>3383729.8297755434</v>
      </c>
      <c r="K30" s="109">
        <v>4454655.8759334497</v>
      </c>
      <c r="L30" s="109">
        <v>2230108.3521595867</v>
      </c>
      <c r="M30" s="109">
        <v>2397929.2498883465</v>
      </c>
      <c r="N30" s="109">
        <v>2490736.1889410107</v>
      </c>
      <c r="O30" s="109">
        <v>2591762.0589733329</v>
      </c>
      <c r="P30" s="109">
        <v>2661968.9237540541</v>
      </c>
      <c r="Q30" s="109">
        <v>2594177.5859809881</v>
      </c>
      <c r="R30" s="109">
        <v>2529701.2224164251</v>
      </c>
      <c r="S30" s="109">
        <v>2561979.3041553749</v>
      </c>
      <c r="T30" s="109">
        <v>2596391.3147301124</v>
      </c>
      <c r="U30" s="109">
        <v>2598098.529303547</v>
      </c>
      <c r="V30" s="109">
        <v>2207610.6056034188</v>
      </c>
      <c r="W30" s="109">
        <v>3088282.4855248649</v>
      </c>
      <c r="X30" s="109">
        <v>3403027.8986709085</v>
      </c>
      <c r="Y30" s="109">
        <v>2921414.6730981297</v>
      </c>
      <c r="Z30" s="109">
        <v>1991960.6987577584</v>
      </c>
      <c r="AA30" s="109">
        <v>676303.28819994605</v>
      </c>
      <c r="AB30" s="142">
        <v>485768.32419076981</v>
      </c>
      <c r="AC30" s="152">
        <v>55933420.322356053</v>
      </c>
      <c r="AD30" s="152"/>
    </row>
    <row r="31" spans="1:33" ht="14" x14ac:dyDescent="0.25">
      <c r="A31" s="204">
        <v>48000</v>
      </c>
      <c r="B31" s="199">
        <v>45308659.462385558</v>
      </c>
      <c r="C31" s="94" t="s">
        <v>35</v>
      </c>
      <c r="D31" s="95">
        <v>18</v>
      </c>
      <c r="E31" s="148">
        <v>78182.693851703094</v>
      </c>
      <c r="F31" s="149">
        <v>56707.651496504885</v>
      </c>
      <c r="G31" s="149">
        <v>47495.711300889372</v>
      </c>
      <c r="H31" s="149">
        <v>49487.896168472049</v>
      </c>
      <c r="I31" s="149">
        <v>94581.605343837902</v>
      </c>
      <c r="J31" s="149">
        <v>145792.48382487477</v>
      </c>
      <c r="K31" s="149">
        <v>174874.37688512917</v>
      </c>
      <c r="L31" s="149">
        <v>28177.228271578893</v>
      </c>
      <c r="M31" s="149">
        <v>33650.194850083797</v>
      </c>
      <c r="N31" s="149">
        <v>36628.683922947806</v>
      </c>
      <c r="O31" s="149">
        <v>39277.783093042272</v>
      </c>
      <c r="P31" s="149">
        <v>41616.92603215792</v>
      </c>
      <c r="Q31" s="149">
        <v>38989.558119789785</v>
      </c>
      <c r="R31" s="149">
        <v>37242.034146552971</v>
      </c>
      <c r="S31" s="149">
        <v>38689.031515717761</v>
      </c>
      <c r="T31" s="149">
        <v>39027.146872818572</v>
      </c>
      <c r="U31" s="149">
        <v>39748.569339726106</v>
      </c>
      <c r="V31" s="149">
        <v>87997.012182695878</v>
      </c>
      <c r="W31" s="149">
        <v>136105.48056192015</v>
      </c>
      <c r="X31" s="149">
        <v>157053.07643645478</v>
      </c>
      <c r="Y31" s="149">
        <v>139762.18111145159</v>
      </c>
      <c r="Z31" s="149">
        <v>101184.03491761279</v>
      </c>
      <c r="AA31" s="149">
        <v>46976.484143750793</v>
      </c>
      <c r="AB31" s="150">
        <v>31271.685147745618</v>
      </c>
      <c r="AC31" s="151">
        <v>30969351.531674266</v>
      </c>
      <c r="AF31" s="1" t="s">
        <v>1</v>
      </c>
      <c r="AG31" s="1">
        <v>6</v>
      </c>
    </row>
    <row r="32" spans="1:33" ht="14" x14ac:dyDescent="0.25">
      <c r="A32" s="201"/>
      <c r="B32" s="199"/>
      <c r="C32" s="100" t="s">
        <v>36</v>
      </c>
      <c r="D32" s="101">
        <v>4</v>
      </c>
      <c r="E32" s="145">
        <v>97678.041545948538</v>
      </c>
      <c r="F32" s="146">
        <v>73867.410543827267</v>
      </c>
      <c r="G32" s="146">
        <v>59730.142661745216</v>
      </c>
      <c r="H32" s="146">
        <v>58199.862661029772</v>
      </c>
      <c r="I32" s="146">
        <v>77340.381518602735</v>
      </c>
      <c r="J32" s="146">
        <v>61092.339438096176</v>
      </c>
      <c r="K32" s="146">
        <v>90723.955598852001</v>
      </c>
      <c r="L32" s="146">
        <v>22614.753240641272</v>
      </c>
      <c r="M32" s="146">
        <v>27626.10764906288</v>
      </c>
      <c r="N32" s="146">
        <v>32495.438785365219</v>
      </c>
      <c r="O32" s="146">
        <v>35102.18826074963</v>
      </c>
      <c r="P32" s="146">
        <v>36588.73460119107</v>
      </c>
      <c r="Q32" s="146">
        <v>36430.072967988861</v>
      </c>
      <c r="R32" s="146">
        <v>32244.135048412474</v>
      </c>
      <c r="S32" s="146">
        <v>29414.564789769971</v>
      </c>
      <c r="T32" s="146">
        <v>26786.463421783821</v>
      </c>
      <c r="U32" s="146">
        <v>26032.511761871847</v>
      </c>
      <c r="V32" s="146">
        <v>48336.622591534382</v>
      </c>
      <c r="W32" s="146">
        <v>98646.824458522839</v>
      </c>
      <c r="X32" s="146">
        <v>123915.2727433274</v>
      </c>
      <c r="Y32" s="146">
        <v>110392.7355404667</v>
      </c>
      <c r="Z32" s="146">
        <v>83596.339497207518</v>
      </c>
      <c r="AA32" s="146">
        <v>43959.042044760798</v>
      </c>
      <c r="AB32" s="147">
        <v>39740.543596767835</v>
      </c>
      <c r="AC32" s="152">
        <v>5490217.9398701051</v>
      </c>
      <c r="AF32" s="1" t="s">
        <v>3</v>
      </c>
      <c r="AG32" s="1">
        <v>6</v>
      </c>
    </row>
    <row r="33" spans="1:33" ht="14" x14ac:dyDescent="0.25">
      <c r="A33" s="201"/>
      <c r="B33" s="199"/>
      <c r="C33" s="106" t="s">
        <v>37</v>
      </c>
      <c r="D33" s="107">
        <v>8</v>
      </c>
      <c r="E33" s="174">
        <v>94064.075735349077</v>
      </c>
      <c r="F33" s="143">
        <v>68882.728631177655</v>
      </c>
      <c r="G33" s="143">
        <v>54285.708606697823</v>
      </c>
      <c r="H33" s="143">
        <v>45337.466419068318</v>
      </c>
      <c r="I33" s="143">
        <v>53411.240483768779</v>
      </c>
      <c r="J33" s="143">
        <v>19460.232228327</v>
      </c>
      <c r="K33" s="143">
        <v>20387.447421670924</v>
      </c>
      <c r="L33" s="143">
        <v>69114.548377446146</v>
      </c>
      <c r="M33" s="143">
        <v>16789.560701900173</v>
      </c>
      <c r="N33" s="143">
        <v>21328.634945698643</v>
      </c>
      <c r="O33" s="143">
        <v>24122.993160302187</v>
      </c>
      <c r="P33" s="143">
        <v>29783.752673254286</v>
      </c>
      <c r="Q33" s="143">
        <v>32127.305883308218</v>
      </c>
      <c r="R33" s="143">
        <v>29830.976981017549</v>
      </c>
      <c r="S33" s="143">
        <v>28018.149528576203</v>
      </c>
      <c r="T33" s="143">
        <v>25712.762811422333</v>
      </c>
      <c r="U33" s="143">
        <v>29246.415698968784</v>
      </c>
      <c r="V33" s="143">
        <v>32989.168860129917</v>
      </c>
      <c r="W33" s="143">
        <v>83532.685123744843</v>
      </c>
      <c r="X33" s="143">
        <v>112389.70729304226</v>
      </c>
      <c r="Y33" s="143">
        <v>101773.94896947149</v>
      </c>
      <c r="Z33" s="143">
        <v>68686.606754392415</v>
      </c>
      <c r="AA33" s="143">
        <v>25380.339325002293</v>
      </c>
      <c r="AB33" s="144">
        <v>19479.792241412044</v>
      </c>
      <c r="AC33" s="153">
        <v>8849089.990841195</v>
      </c>
      <c r="AF33" s="1" t="s">
        <v>2</v>
      </c>
      <c r="AG33" s="1">
        <v>6</v>
      </c>
    </row>
    <row r="34" spans="1:33" ht="14.5" thickBot="1" x14ac:dyDescent="0.3">
      <c r="A34" s="202"/>
      <c r="B34" s="200"/>
      <c r="C34" s="112" t="s">
        <v>34</v>
      </c>
      <c r="D34" s="113">
        <v>30</v>
      </c>
      <c r="E34" s="108">
        <v>2550513.2613972425</v>
      </c>
      <c r="F34" s="109">
        <v>1867269.1981618183</v>
      </c>
      <c r="G34" s="109">
        <v>1528129.0429165722</v>
      </c>
      <c r="H34" s="109">
        <v>1486281.3130291626</v>
      </c>
      <c r="I34" s="109">
        <v>2439120.3461336433</v>
      </c>
      <c r="J34" s="109">
        <v>3024315.9244267466</v>
      </c>
      <c r="K34" s="109">
        <v>3673734.1857011006</v>
      </c>
      <c r="L34" s="109">
        <v>1150565.5088705544</v>
      </c>
      <c r="M34" s="109">
        <v>850524.42351296125</v>
      </c>
      <c r="N34" s="109">
        <v>959927.14532011049</v>
      </c>
      <c r="O34" s="109">
        <v>1040392.7940001768</v>
      </c>
      <c r="P34" s="109">
        <v>1133729.628369641</v>
      </c>
      <c r="Q34" s="109">
        <v>1104550.7850946374</v>
      </c>
      <c r="R34" s="109">
        <v>1037980.9706797438</v>
      </c>
      <c r="S34" s="109">
        <v>1038206.0226706092</v>
      </c>
      <c r="T34" s="109">
        <v>1015336.5998892483</v>
      </c>
      <c r="U34" s="109">
        <v>1053575.6207543076</v>
      </c>
      <c r="V34" s="109">
        <v>2041206.0605357029</v>
      </c>
      <c r="W34" s="109">
        <v>3512747.4289386128</v>
      </c>
      <c r="X34" s="109">
        <v>4221734.1251738342</v>
      </c>
      <c r="Y34" s="109">
        <v>3771481.7939237677</v>
      </c>
      <c r="Z34" s="109">
        <v>2705190.8405409995</v>
      </c>
      <c r="AA34" s="109">
        <v>1224455.5973665759</v>
      </c>
      <c r="AB34" s="142">
        <v>877690.84497778886</v>
      </c>
      <c r="AC34" s="152">
        <v>45308659.462385565</v>
      </c>
      <c r="AD34" s="152"/>
    </row>
    <row r="35" spans="1:33" ht="14" x14ac:dyDescent="0.25">
      <c r="A35" s="204">
        <v>48030</v>
      </c>
      <c r="B35" s="199">
        <v>48119688.267813265</v>
      </c>
      <c r="C35" s="94" t="s">
        <v>35</v>
      </c>
      <c r="D35" s="95">
        <v>23</v>
      </c>
      <c r="E35" s="148">
        <v>75687.307355988713</v>
      </c>
      <c r="F35" s="149">
        <v>53788.075719965069</v>
      </c>
      <c r="G35" s="149">
        <v>42184.786957706456</v>
      </c>
      <c r="H35" s="149">
        <v>48410.10627662691</v>
      </c>
      <c r="I35" s="149">
        <v>101731.33279308901</v>
      </c>
      <c r="J35" s="149">
        <v>143243.17355558855</v>
      </c>
      <c r="K35" s="149">
        <v>181948.01575960696</v>
      </c>
      <c r="L35" s="149">
        <v>32591.519842978287</v>
      </c>
      <c r="M35" s="149">
        <v>37730.584392387507</v>
      </c>
      <c r="N35" s="149">
        <v>40427.096141812239</v>
      </c>
      <c r="O35" s="149">
        <v>43496.311173226626</v>
      </c>
      <c r="P35" s="149">
        <v>45325.417013149083</v>
      </c>
      <c r="Q35" s="149">
        <v>43466.293813264216</v>
      </c>
      <c r="R35" s="149">
        <v>41154.25429652015</v>
      </c>
      <c r="S35" s="149">
        <v>47177.892659994061</v>
      </c>
      <c r="T35" s="149">
        <v>46570.08973519272</v>
      </c>
      <c r="U35" s="149">
        <v>46341.876193941454</v>
      </c>
      <c r="V35" s="149">
        <v>92112.281447072441</v>
      </c>
      <c r="W35" s="149">
        <v>114017.06634181275</v>
      </c>
      <c r="X35" s="149">
        <v>130751.00786130046</v>
      </c>
      <c r="Y35" s="149">
        <v>116161.81688158764</v>
      </c>
      <c r="Z35" s="149">
        <v>82954.793710518279</v>
      </c>
      <c r="AA35" s="149">
        <v>38464.033880746945</v>
      </c>
      <c r="AB35" s="150">
        <v>31265.579515830384</v>
      </c>
      <c r="AC35" s="151">
        <v>38571016.406357862</v>
      </c>
      <c r="AF35" s="1" t="s">
        <v>1</v>
      </c>
      <c r="AG35" s="1">
        <v>7</v>
      </c>
    </row>
    <row r="36" spans="1:33" ht="14" x14ac:dyDescent="0.25">
      <c r="A36" s="201"/>
      <c r="B36" s="199"/>
      <c r="C36" s="100" t="s">
        <v>36</v>
      </c>
      <c r="D36" s="101">
        <v>4</v>
      </c>
      <c r="E36" s="145">
        <v>90387.941147194448</v>
      </c>
      <c r="F36" s="146">
        <v>68176.323159516833</v>
      </c>
      <c r="G36" s="146">
        <v>56776.220982840663</v>
      </c>
      <c r="H36" s="146">
        <v>56445.21399790814</v>
      </c>
      <c r="I36" s="146">
        <v>76932.401701037714</v>
      </c>
      <c r="J36" s="146">
        <v>58000.924475744425</v>
      </c>
      <c r="K36" s="146">
        <v>109999.64739994591</v>
      </c>
      <c r="L36" s="146">
        <v>27715.163751450778</v>
      </c>
      <c r="M36" s="146">
        <v>33876.948173607416</v>
      </c>
      <c r="N36" s="146">
        <v>37915.951103758627</v>
      </c>
      <c r="O36" s="146">
        <v>41056.834739956546</v>
      </c>
      <c r="P36" s="146">
        <v>42642.571872945824</v>
      </c>
      <c r="Q36" s="146">
        <v>41171.417935736776</v>
      </c>
      <c r="R36" s="146">
        <v>37395.261540354841</v>
      </c>
      <c r="S36" s="146">
        <v>33095.640172586638</v>
      </c>
      <c r="T36" s="146">
        <v>31359.866947390092</v>
      </c>
      <c r="U36" s="146">
        <v>31066.628545789259</v>
      </c>
      <c r="V36" s="146">
        <v>69165.875733307679</v>
      </c>
      <c r="W36" s="146">
        <v>92101.545165836083</v>
      </c>
      <c r="X36" s="146">
        <v>105145.41683053607</v>
      </c>
      <c r="Y36" s="146">
        <v>94276.704659300623</v>
      </c>
      <c r="Z36" s="146">
        <v>69364.702736593987</v>
      </c>
      <c r="AA36" s="146">
        <v>36987.594325245293</v>
      </c>
      <c r="AB36" s="147">
        <v>36658.483161735276</v>
      </c>
      <c r="AC36" s="152">
        <v>5510861.1210412811</v>
      </c>
      <c r="AF36" s="1" t="s">
        <v>3</v>
      </c>
      <c r="AG36" s="1">
        <v>7</v>
      </c>
    </row>
    <row r="37" spans="1:33" ht="14" x14ac:dyDescent="0.25">
      <c r="A37" s="201"/>
      <c r="B37" s="199"/>
      <c r="C37" s="106" t="s">
        <v>37</v>
      </c>
      <c r="D37" s="107">
        <v>4</v>
      </c>
      <c r="E37" s="174">
        <v>91488.193218699089</v>
      </c>
      <c r="F37" s="143">
        <v>66471.222665584559</v>
      </c>
      <c r="G37" s="143">
        <v>51834.870483991595</v>
      </c>
      <c r="H37" s="143">
        <v>45276.651574906449</v>
      </c>
      <c r="I37" s="143">
        <v>48563.329874650815</v>
      </c>
      <c r="J37" s="143">
        <v>20948.827289524477</v>
      </c>
      <c r="K37" s="143">
        <v>49118.999414975646</v>
      </c>
      <c r="L37" s="143">
        <v>12883.208513592544</v>
      </c>
      <c r="M37" s="143">
        <v>14863.995063893673</v>
      </c>
      <c r="N37" s="143">
        <v>21602.333234057769</v>
      </c>
      <c r="O37" s="143">
        <v>24539.581577835026</v>
      </c>
      <c r="P37" s="143">
        <v>26519.561019634137</v>
      </c>
      <c r="Q37" s="143">
        <v>27577.505451215144</v>
      </c>
      <c r="R37" s="143">
        <v>25788.958589088408</v>
      </c>
      <c r="S37" s="143">
        <v>22549.052684676575</v>
      </c>
      <c r="T37" s="143">
        <v>20786.140677483261</v>
      </c>
      <c r="U37" s="143">
        <v>20656.314563879339</v>
      </c>
      <c r="V37" s="143">
        <v>44600.846801843938</v>
      </c>
      <c r="W37" s="143">
        <v>74482.822265349372</v>
      </c>
      <c r="X37" s="143">
        <v>99493.84016610455</v>
      </c>
      <c r="Y37" s="143">
        <v>93144.715301144344</v>
      </c>
      <c r="Z37" s="143">
        <v>64011.372918641558</v>
      </c>
      <c r="AA37" s="143">
        <v>23205.606014722311</v>
      </c>
      <c r="AB37" s="144">
        <v>19044.735738037667</v>
      </c>
      <c r="AC37" s="153">
        <v>4037810.7404141291</v>
      </c>
      <c r="AF37" s="1" t="s">
        <v>2</v>
      </c>
      <c r="AG37" s="1">
        <v>7</v>
      </c>
    </row>
    <row r="38" spans="1:33" ht="14.5" thickBot="1" x14ac:dyDescent="0.3">
      <c r="A38" s="202"/>
      <c r="B38" s="200"/>
      <c r="C38" s="112" t="s">
        <v>34</v>
      </c>
      <c r="D38" s="113">
        <v>31</v>
      </c>
      <c r="E38" s="108">
        <v>2468312.6066513145</v>
      </c>
      <c r="F38" s="109">
        <v>1775715.924859602</v>
      </c>
      <c r="G38" s="109">
        <v>1404694.4658945776</v>
      </c>
      <c r="H38" s="109">
        <v>1520319.9066536771</v>
      </c>
      <c r="I38" s="109">
        <v>2841803.5805438012</v>
      </c>
      <c r="J38" s="109">
        <v>3610391.9988396121</v>
      </c>
      <c r="K38" s="109">
        <v>4821278.9497306468</v>
      </c>
      <c r="L38" s="109">
        <v>911998.44544867391</v>
      </c>
      <c r="M38" s="109">
        <v>1062767.2139749171</v>
      </c>
      <c r="N38" s="109">
        <v>1167896.3486129472</v>
      </c>
      <c r="O38" s="109">
        <v>1262800.8222553786</v>
      </c>
      <c r="P38" s="109">
        <v>1319133.1228727486</v>
      </c>
      <c r="Q38" s="109">
        <v>1274720.4512528847</v>
      </c>
      <c r="R38" s="109">
        <v>1199284.7293377365</v>
      </c>
      <c r="S38" s="109">
        <v>1307670.3026089165</v>
      </c>
      <c r="T38" s="109">
        <v>1279696.0944089261</v>
      </c>
      <c r="U38" s="109">
        <v>1272754.9248993278</v>
      </c>
      <c r="V38" s="109">
        <v>2573649.3634232725</v>
      </c>
      <c r="W38" s="109">
        <v>3288729.9955864348</v>
      </c>
      <c r="X38" s="109">
        <v>3825830.2087964732</v>
      </c>
      <c r="Y38" s="109">
        <v>3421407.468118296</v>
      </c>
      <c r="Z38" s="109">
        <v>2441464.5579628628</v>
      </c>
      <c r="AA38" s="109">
        <v>1125445.5806170502</v>
      </c>
      <c r="AB38" s="142">
        <v>941921.20446319063</v>
      </c>
      <c r="AC38" s="152">
        <v>48119688.267813273</v>
      </c>
      <c r="AD38" s="152"/>
    </row>
    <row r="39" spans="1:33" ht="14" x14ac:dyDescent="0.25">
      <c r="A39" s="204">
        <v>48061</v>
      </c>
      <c r="B39" s="199">
        <v>53237320.069163308</v>
      </c>
      <c r="C39" s="94" t="s">
        <v>35</v>
      </c>
      <c r="D39" s="95">
        <v>19</v>
      </c>
      <c r="E39" s="148">
        <v>67784.710555953367</v>
      </c>
      <c r="F39" s="149">
        <v>47630.418655166795</v>
      </c>
      <c r="G39" s="149">
        <v>38524.19264265876</v>
      </c>
      <c r="H39" s="149">
        <v>45712.79532666874</v>
      </c>
      <c r="I39" s="149">
        <v>103495.59999857409</v>
      </c>
      <c r="J39" s="149">
        <v>156823.22580290641</v>
      </c>
      <c r="K39" s="149">
        <v>186219.94715573214</v>
      </c>
      <c r="L39" s="149">
        <v>64246.339544308328</v>
      </c>
      <c r="M39" s="149">
        <v>70290.725086674109</v>
      </c>
      <c r="N39" s="149">
        <v>72630.926786178476</v>
      </c>
      <c r="O39" s="149">
        <v>75971.713774386881</v>
      </c>
      <c r="P39" s="149">
        <v>78031.764603030853</v>
      </c>
      <c r="Q39" s="149">
        <v>74969.601349740697</v>
      </c>
      <c r="R39" s="149">
        <v>73336.242595082658</v>
      </c>
      <c r="S39" s="149">
        <v>75397.847714047122</v>
      </c>
      <c r="T39" s="149">
        <v>76633.542796693248</v>
      </c>
      <c r="U39" s="149">
        <v>77435.043907767453</v>
      </c>
      <c r="V39" s="149">
        <v>85766.693877725003</v>
      </c>
      <c r="W39" s="149">
        <v>110333.64931254755</v>
      </c>
      <c r="X39" s="149">
        <v>122973.65699684354</v>
      </c>
      <c r="Y39" s="149">
        <v>107633.35315953472</v>
      </c>
      <c r="Z39" s="149">
        <v>74187.862293404352</v>
      </c>
      <c r="AA39" s="149">
        <v>30549.565125413785</v>
      </c>
      <c r="AB39" s="150">
        <v>23751.417078338727</v>
      </c>
      <c r="AC39" s="151">
        <v>36866285.886648178</v>
      </c>
      <c r="AF39" s="1" t="s">
        <v>1</v>
      </c>
      <c r="AG39" s="1">
        <v>8</v>
      </c>
    </row>
    <row r="40" spans="1:33" ht="14" x14ac:dyDescent="0.25">
      <c r="A40" s="201"/>
      <c r="B40" s="199"/>
      <c r="C40" s="100" t="s">
        <v>36</v>
      </c>
      <c r="D40" s="101">
        <v>5</v>
      </c>
      <c r="E40" s="145">
        <v>87019.479731078201</v>
      </c>
      <c r="F40" s="146">
        <v>61617.643417715772</v>
      </c>
      <c r="G40" s="146">
        <v>50563.050061183472</v>
      </c>
      <c r="H40" s="146">
        <v>50738.892199904512</v>
      </c>
      <c r="I40" s="146">
        <v>71062.396908308845</v>
      </c>
      <c r="J40" s="146">
        <v>54739.462364346124</v>
      </c>
      <c r="K40" s="146">
        <v>107098.40424629864</v>
      </c>
      <c r="L40" s="146">
        <v>53494.494468139266</v>
      </c>
      <c r="M40" s="146">
        <v>64450.287654826207</v>
      </c>
      <c r="N40" s="146">
        <v>70434.216985876265</v>
      </c>
      <c r="O40" s="146">
        <v>74042.754951791896</v>
      </c>
      <c r="P40" s="146">
        <v>76031.398555144202</v>
      </c>
      <c r="Q40" s="146">
        <v>74171.540380631355</v>
      </c>
      <c r="R40" s="146">
        <v>69327.270060227427</v>
      </c>
      <c r="S40" s="146">
        <v>64478.309458269505</v>
      </c>
      <c r="T40" s="146">
        <v>62275.056780951971</v>
      </c>
      <c r="U40" s="146">
        <v>61166.467769528783</v>
      </c>
      <c r="V40" s="146">
        <v>54666.699855764215</v>
      </c>
      <c r="W40" s="146">
        <v>81168.981507641758</v>
      </c>
      <c r="X40" s="146">
        <v>95516.510301817325</v>
      </c>
      <c r="Y40" s="146">
        <v>85321.676521440269</v>
      </c>
      <c r="Z40" s="146">
        <v>60710.85408094609</v>
      </c>
      <c r="AA40" s="146">
        <v>27038.124421588884</v>
      </c>
      <c r="AB40" s="147">
        <v>26603.601323113373</v>
      </c>
      <c r="AC40" s="152">
        <v>7918687.8700326709</v>
      </c>
      <c r="AF40" s="1" t="s">
        <v>3</v>
      </c>
      <c r="AG40" s="1">
        <v>8</v>
      </c>
    </row>
    <row r="41" spans="1:33" ht="14" x14ac:dyDescent="0.25">
      <c r="A41" s="201"/>
      <c r="B41" s="199"/>
      <c r="C41" s="106" t="s">
        <v>37</v>
      </c>
      <c r="D41" s="107">
        <v>7</v>
      </c>
      <c r="E41" s="174">
        <v>81352.731122761325</v>
      </c>
      <c r="F41" s="143">
        <v>56532.27088185848</v>
      </c>
      <c r="G41" s="143">
        <v>43337.25004889079</v>
      </c>
      <c r="H41" s="143">
        <v>37055.332740571852</v>
      </c>
      <c r="I41" s="143">
        <v>44311.200199795967</v>
      </c>
      <c r="J41" s="143">
        <v>13008.468895728671</v>
      </c>
      <c r="K41" s="143">
        <v>38384.049469694197</v>
      </c>
      <c r="L41" s="143">
        <v>40163.765918474091</v>
      </c>
      <c r="M41" s="143">
        <v>45646.725676766597</v>
      </c>
      <c r="N41" s="143">
        <v>53495.49736336105</v>
      </c>
      <c r="O41" s="143">
        <v>59143.718318789251</v>
      </c>
      <c r="P41" s="143">
        <v>62025.469475018501</v>
      </c>
      <c r="Q41" s="143">
        <v>62960.248880083986</v>
      </c>
      <c r="R41" s="143">
        <v>59675.524194852893</v>
      </c>
      <c r="S41" s="143">
        <v>55803.703301472829</v>
      </c>
      <c r="T41" s="143">
        <v>52871.128182550747</v>
      </c>
      <c r="U41" s="143">
        <v>51556.212675785326</v>
      </c>
      <c r="V41" s="143">
        <v>34724.941519762782</v>
      </c>
      <c r="W41" s="143">
        <v>68228.309441998485</v>
      </c>
      <c r="X41" s="143">
        <v>89904.230640434267</v>
      </c>
      <c r="Y41" s="143">
        <v>81314.083960383723</v>
      </c>
      <c r="Z41" s="143">
        <v>53096.641013926259</v>
      </c>
      <c r="AA41" s="143">
        <v>14313.439143264519</v>
      </c>
      <c r="AB41" s="144">
        <v>8573.1015741230021</v>
      </c>
      <c r="AC41" s="153">
        <v>8452346.3124824464</v>
      </c>
      <c r="AF41" s="1" t="s">
        <v>2</v>
      </c>
      <c r="AG41" s="1">
        <v>8</v>
      </c>
    </row>
    <row r="42" spans="1:33" ht="14.5" thickBot="1" x14ac:dyDescent="0.3">
      <c r="A42" s="202"/>
      <c r="B42" s="200"/>
      <c r="C42" s="112" t="s">
        <v>34</v>
      </c>
      <c r="D42" s="113">
        <v>31</v>
      </c>
      <c r="E42" s="108">
        <v>2292476.0170778343</v>
      </c>
      <c r="F42" s="109">
        <v>1608792.0677097572</v>
      </c>
      <c r="G42" s="109">
        <v>1288135.6608586693</v>
      </c>
      <c r="H42" s="109">
        <v>1381624.9013902314</v>
      </c>
      <c r="I42" s="109">
        <v>2631906.7859130236</v>
      </c>
      <c r="J42" s="109">
        <v>3344397.8843470537</v>
      </c>
      <c r="K42" s="109">
        <v>4342359.3634782638</v>
      </c>
      <c r="L42" s="109">
        <v>1769299.2851118729</v>
      </c>
      <c r="M42" s="109">
        <v>1977302.2946583051</v>
      </c>
      <c r="N42" s="109">
        <v>2106627.1754102996</v>
      </c>
      <c r="O42" s="109">
        <v>2227682.364703835</v>
      </c>
      <c r="P42" s="109">
        <v>2296938.8065584367</v>
      </c>
      <c r="Q42" s="109">
        <v>2236001.8697088179</v>
      </c>
      <c r="R42" s="109">
        <v>2157753.6289716782</v>
      </c>
      <c r="S42" s="109">
        <v>2145576.5769685525</v>
      </c>
      <c r="T42" s="109">
        <v>2137510.4943197868</v>
      </c>
      <c r="U42" s="109">
        <v>2137991.661825723</v>
      </c>
      <c r="V42" s="109">
        <v>2145975.2735939356</v>
      </c>
      <c r="W42" s="109">
        <v>2979782.4105706015</v>
      </c>
      <c r="X42" s="109">
        <v>3443411.6489321534</v>
      </c>
      <c r="Y42" s="109">
        <v>3040840.6803610474</v>
      </c>
      <c r="Z42" s="109">
        <v>2084800.141076897</v>
      </c>
      <c r="AA42" s="109">
        <v>815826.43349365797</v>
      </c>
      <c r="AB42" s="142">
        <v>644306.64212286368</v>
      </c>
      <c r="AC42" s="152">
        <v>53237320.069163293</v>
      </c>
      <c r="AD42" s="152"/>
    </row>
    <row r="43" spans="1:33" ht="14" x14ac:dyDescent="0.25">
      <c r="A43" s="204">
        <v>48092</v>
      </c>
      <c r="B43" s="199">
        <v>45098774.195848987</v>
      </c>
      <c r="C43" s="94" t="s">
        <v>35</v>
      </c>
      <c r="D43" s="95">
        <v>22</v>
      </c>
      <c r="E43" s="148">
        <v>76706.319664576775</v>
      </c>
      <c r="F43" s="149">
        <v>54468.286856995561</v>
      </c>
      <c r="G43" s="149">
        <v>43881.059635922764</v>
      </c>
      <c r="H43" s="149">
        <v>49532.92656842932</v>
      </c>
      <c r="I43" s="149">
        <v>107831.8613706538</v>
      </c>
      <c r="J43" s="149">
        <v>166428.10965928491</v>
      </c>
      <c r="K43" s="149">
        <v>198760.30929195113</v>
      </c>
      <c r="L43" s="149">
        <v>23663.840341696014</v>
      </c>
      <c r="M43" s="149">
        <v>24993.849627632608</v>
      </c>
      <c r="N43" s="149">
        <v>26122.921636681327</v>
      </c>
      <c r="O43" s="149">
        <v>28333.599265682526</v>
      </c>
      <c r="P43" s="149">
        <v>30193.464608940671</v>
      </c>
      <c r="Q43" s="149">
        <v>27997.959962343815</v>
      </c>
      <c r="R43" s="149">
        <v>26806.938809122839</v>
      </c>
      <c r="S43" s="149">
        <v>28497.659414022775</v>
      </c>
      <c r="T43" s="149">
        <v>31272.443392785473</v>
      </c>
      <c r="U43" s="149">
        <v>31130.283475465953</v>
      </c>
      <c r="V43" s="149">
        <v>102148.36073641809</v>
      </c>
      <c r="W43" s="149">
        <v>132201.38944740081</v>
      </c>
      <c r="X43" s="149">
        <v>140111.46987136314</v>
      </c>
      <c r="Y43" s="149">
        <v>123232.07237047885</v>
      </c>
      <c r="Z43" s="149">
        <v>89165.907358368713</v>
      </c>
      <c r="AA43" s="149">
        <v>41458.756816179746</v>
      </c>
      <c r="AB43" s="150">
        <v>33303.064221718821</v>
      </c>
      <c r="AC43" s="151">
        <v>36041342.796890564</v>
      </c>
      <c r="AF43" s="1" t="s">
        <v>1</v>
      </c>
      <c r="AG43" s="1">
        <v>9</v>
      </c>
    </row>
    <row r="44" spans="1:33" ht="14" x14ac:dyDescent="0.25">
      <c r="A44" s="201"/>
      <c r="B44" s="199"/>
      <c r="C44" s="100" t="s">
        <v>36</v>
      </c>
      <c r="D44" s="101">
        <v>4</v>
      </c>
      <c r="E44" s="145">
        <v>96503.631951501797</v>
      </c>
      <c r="F44" s="146">
        <v>72629.936501763004</v>
      </c>
      <c r="G44" s="146">
        <v>60273.314765411451</v>
      </c>
      <c r="H44" s="146">
        <v>57862.073047194433</v>
      </c>
      <c r="I44" s="146">
        <v>80006.73974706656</v>
      </c>
      <c r="J44" s="146">
        <v>64968.541004222738</v>
      </c>
      <c r="K44" s="146">
        <v>118325.52795515208</v>
      </c>
      <c r="L44" s="146">
        <v>13270.257189847498</v>
      </c>
      <c r="M44" s="146">
        <v>20396.449963776275</v>
      </c>
      <c r="N44" s="146">
        <v>24718.829703511434</v>
      </c>
      <c r="O44" s="146">
        <v>27095.230879665869</v>
      </c>
      <c r="P44" s="146">
        <v>28869.059813243275</v>
      </c>
      <c r="Q44" s="146">
        <v>27907.315190350513</v>
      </c>
      <c r="R44" s="146">
        <v>24506.941896573491</v>
      </c>
      <c r="S44" s="146">
        <v>21114.657282513126</v>
      </c>
      <c r="T44" s="146">
        <v>20317.320141398141</v>
      </c>
      <c r="U44" s="146">
        <v>19810.964942328948</v>
      </c>
      <c r="V44" s="146">
        <v>71965.588207389752</v>
      </c>
      <c r="W44" s="146">
        <v>104938.3289256409</v>
      </c>
      <c r="X44" s="146">
        <v>111132.25371331511</v>
      </c>
      <c r="Y44" s="146">
        <v>98483.120474234369</v>
      </c>
      <c r="Z44" s="146">
        <v>74278.771766065038</v>
      </c>
      <c r="AA44" s="146">
        <v>39551.696409581113</v>
      </c>
      <c r="AB44" s="147">
        <v>37186.770290581939</v>
      </c>
      <c r="AC44" s="152">
        <v>5264453.2870493159</v>
      </c>
      <c r="AF44" s="1" t="s">
        <v>3</v>
      </c>
      <c r="AG44" s="1">
        <v>9</v>
      </c>
    </row>
    <row r="45" spans="1:33" ht="14" x14ac:dyDescent="0.25">
      <c r="A45" s="201"/>
      <c r="B45" s="199"/>
      <c r="C45" s="106" t="s">
        <v>37</v>
      </c>
      <c r="D45" s="107">
        <v>4</v>
      </c>
      <c r="E45" s="174">
        <v>94102.516280686774</v>
      </c>
      <c r="F45" s="143">
        <v>68592.39243618006</v>
      </c>
      <c r="G45" s="143">
        <v>52683.04072344202</v>
      </c>
      <c r="H45" s="143">
        <v>41845.587991970322</v>
      </c>
      <c r="I45" s="143">
        <v>47094.666833640898</v>
      </c>
      <c r="J45" s="143">
        <v>20394.387710148858</v>
      </c>
      <c r="K45" s="143">
        <v>46231.327146532312</v>
      </c>
      <c r="L45" s="143">
        <v>17041.081522873079</v>
      </c>
      <c r="M45" s="143">
        <v>10585.903303578902</v>
      </c>
      <c r="N45" s="143">
        <v>12229.380197411081</v>
      </c>
      <c r="O45" s="143">
        <v>12984.129350192345</v>
      </c>
      <c r="P45" s="143">
        <v>14637.475782697493</v>
      </c>
      <c r="Q45" s="143">
        <v>16031.682394613334</v>
      </c>
      <c r="R45" s="143">
        <v>15017.57388446314</v>
      </c>
      <c r="S45" s="143">
        <v>12261.193413462255</v>
      </c>
      <c r="T45" s="143">
        <v>12015.262237228859</v>
      </c>
      <c r="U45" s="143">
        <v>13103.910555475593</v>
      </c>
      <c r="V45" s="143">
        <v>51059.153987429083</v>
      </c>
      <c r="W45" s="143">
        <v>89444.794949885225</v>
      </c>
      <c r="X45" s="143">
        <v>102869.55403992021</v>
      </c>
      <c r="Y45" s="143">
        <v>94040.444296699352</v>
      </c>
      <c r="Z45" s="143">
        <v>64254.499069128557</v>
      </c>
      <c r="AA45" s="143">
        <v>22943.154016823955</v>
      </c>
      <c r="AB45" s="144">
        <v>16781.41585279346</v>
      </c>
      <c r="AC45" s="153">
        <v>3792978.1119091087</v>
      </c>
      <c r="AF45" s="1" t="s">
        <v>2</v>
      </c>
      <c r="AG45" s="1">
        <v>9</v>
      </c>
    </row>
    <row r="46" spans="1:33" ht="14.5" thickBot="1" x14ac:dyDescent="0.3">
      <c r="A46" s="202"/>
      <c r="B46" s="200"/>
      <c r="C46" s="112" t="s">
        <v>34</v>
      </c>
      <c r="D46" s="113">
        <v>30</v>
      </c>
      <c r="E46" s="108">
        <v>2449963.6255494431</v>
      </c>
      <c r="F46" s="109">
        <v>1763191.6266056746</v>
      </c>
      <c r="G46" s="109">
        <v>1417208.7339457148</v>
      </c>
      <c r="H46" s="109">
        <v>1488555.0286621042</v>
      </c>
      <c r="I46" s="109">
        <v>2880706.5764772133</v>
      </c>
      <c r="J46" s="109">
        <v>4002870.127361754</v>
      </c>
      <c r="K46" s="109">
        <v>5030954.2248296617</v>
      </c>
      <c r="L46" s="109">
        <v>641849.8423681946</v>
      </c>
      <c r="M46" s="109">
        <v>673794.10487733805</v>
      </c>
      <c r="N46" s="109">
        <v>722497.11561067926</v>
      </c>
      <c r="O46" s="109">
        <v>783656.6247644485</v>
      </c>
      <c r="P46" s="109">
        <v>838282.36378045788</v>
      </c>
      <c r="Q46" s="109">
        <v>791711.10951141932</v>
      </c>
      <c r="R46" s="109">
        <v>747850.71692484897</v>
      </c>
      <c r="S46" s="109">
        <v>760451.90989240259</v>
      </c>
      <c r="T46" s="109">
        <v>817324.08415578841</v>
      </c>
      <c r="U46" s="109">
        <v>816525.73845146911</v>
      </c>
      <c r="V46" s="109">
        <v>2739362.9049804732</v>
      </c>
      <c r="W46" s="109">
        <v>3685963.0633449224</v>
      </c>
      <c r="X46" s="109">
        <v>3938459.5681829304</v>
      </c>
      <c r="Y46" s="109">
        <v>3481199.8512342698</v>
      </c>
      <c r="Z46" s="109">
        <v>2515783.0452248859</v>
      </c>
      <c r="AA46" s="109">
        <v>1162072.0516615747</v>
      </c>
      <c r="AB46" s="142">
        <v>948540.15745131567</v>
      </c>
      <c r="AC46" s="152">
        <v>45098774.195848987</v>
      </c>
      <c r="AD46" s="152"/>
    </row>
    <row r="47" spans="1:33" ht="14" x14ac:dyDescent="0.25">
      <c r="A47" s="204">
        <v>48122</v>
      </c>
      <c r="B47" s="199">
        <v>51062465.697598428</v>
      </c>
      <c r="C47" s="94" t="s">
        <v>35</v>
      </c>
      <c r="D47" s="95">
        <v>22</v>
      </c>
      <c r="E47" s="148">
        <v>73026.001458012324</v>
      </c>
      <c r="F47" s="149">
        <v>52403.607709458331</v>
      </c>
      <c r="G47" s="149">
        <v>40666.276812385528</v>
      </c>
      <c r="H47" s="149">
        <v>45927.307904201429</v>
      </c>
      <c r="I47" s="149">
        <v>97550.831162120128</v>
      </c>
      <c r="J47" s="149">
        <v>143243.62219071339</v>
      </c>
      <c r="K47" s="149">
        <v>182881.10096886221</v>
      </c>
      <c r="L47" s="149">
        <v>47192.240798923107</v>
      </c>
      <c r="M47" s="149">
        <v>52625.800525110128</v>
      </c>
      <c r="N47" s="149">
        <v>54849.300013592147</v>
      </c>
      <c r="O47" s="149">
        <v>57383.650608158401</v>
      </c>
      <c r="P47" s="149">
        <v>59886.885865688688</v>
      </c>
      <c r="Q47" s="149">
        <v>58114.802285497623</v>
      </c>
      <c r="R47" s="149">
        <v>56173.145423448608</v>
      </c>
      <c r="S47" s="149">
        <v>58003.729878362239</v>
      </c>
      <c r="T47" s="149">
        <v>59174.393737855382</v>
      </c>
      <c r="U47" s="149">
        <v>59938.526725800592</v>
      </c>
      <c r="V47" s="149">
        <v>101378.16453076145</v>
      </c>
      <c r="W47" s="149">
        <v>125391.54633450601</v>
      </c>
      <c r="X47" s="149">
        <v>125377.3845256854</v>
      </c>
      <c r="Y47" s="149">
        <v>109004.26654252999</v>
      </c>
      <c r="Z47" s="149">
        <v>78990.730445610243</v>
      </c>
      <c r="AA47" s="149">
        <v>34730.30129669165</v>
      </c>
      <c r="AB47" s="150">
        <v>27280.954823230299</v>
      </c>
      <c r="AC47" s="151">
        <v>39626280.596478522</v>
      </c>
      <c r="AF47" s="1" t="s">
        <v>1</v>
      </c>
      <c r="AG47" s="1">
        <v>10</v>
      </c>
    </row>
    <row r="48" spans="1:33" ht="14" x14ac:dyDescent="0.25">
      <c r="A48" s="201"/>
      <c r="B48" s="199"/>
      <c r="C48" s="100" t="s">
        <v>36</v>
      </c>
      <c r="D48" s="101">
        <v>4</v>
      </c>
      <c r="E48" s="145">
        <v>90913.99213229859</v>
      </c>
      <c r="F48" s="146">
        <v>67293.876743180474</v>
      </c>
      <c r="G48" s="146">
        <v>54848.881039968102</v>
      </c>
      <c r="H48" s="146">
        <v>53163.647659223359</v>
      </c>
      <c r="I48" s="146">
        <v>72746.178522383037</v>
      </c>
      <c r="J48" s="146">
        <v>56479.537287783452</v>
      </c>
      <c r="K48" s="146">
        <v>107634.08942228589</v>
      </c>
      <c r="L48" s="146">
        <v>37875.48155939085</v>
      </c>
      <c r="M48" s="146">
        <v>48379.196109429911</v>
      </c>
      <c r="N48" s="146">
        <v>53242.705704772932</v>
      </c>
      <c r="O48" s="146">
        <v>56514.606613481425</v>
      </c>
      <c r="P48" s="146">
        <v>58231.330803873076</v>
      </c>
      <c r="Q48" s="146">
        <v>57367.159421136377</v>
      </c>
      <c r="R48" s="146">
        <v>52951.518875121634</v>
      </c>
      <c r="S48" s="146">
        <v>48637.266753833253</v>
      </c>
      <c r="T48" s="146">
        <v>47210.586444713757</v>
      </c>
      <c r="U48" s="146">
        <v>47163.898880975765</v>
      </c>
      <c r="V48" s="146">
        <v>72310.772963035735</v>
      </c>
      <c r="W48" s="146">
        <v>98616.208218571381</v>
      </c>
      <c r="X48" s="146">
        <v>98759.818829572221</v>
      </c>
      <c r="Y48" s="146">
        <v>85987.235230247083</v>
      </c>
      <c r="Z48" s="146">
        <v>61375.382742634283</v>
      </c>
      <c r="AA48" s="146">
        <v>29011.460805013063</v>
      </c>
      <c r="AB48" s="147">
        <v>28674.493398864339</v>
      </c>
      <c r="AC48" s="152">
        <v>5941557.3046471607</v>
      </c>
      <c r="AF48" s="1" t="s">
        <v>3</v>
      </c>
      <c r="AG48" s="1">
        <v>10</v>
      </c>
    </row>
    <row r="49" spans="1:33" ht="14" x14ac:dyDescent="0.25">
      <c r="A49" s="201"/>
      <c r="B49" s="199"/>
      <c r="C49" s="106" t="s">
        <v>37</v>
      </c>
      <c r="D49" s="107">
        <v>5</v>
      </c>
      <c r="E49" s="174">
        <v>84942.526402866468</v>
      </c>
      <c r="F49" s="143">
        <v>60483.615653665824</v>
      </c>
      <c r="G49" s="143">
        <v>46512.896036989339</v>
      </c>
      <c r="H49" s="143">
        <v>38540.98411503074</v>
      </c>
      <c r="I49" s="143">
        <v>43758.734352627092</v>
      </c>
      <c r="J49" s="143">
        <v>10865.140794898141</v>
      </c>
      <c r="K49" s="143">
        <v>37597.405184903502</v>
      </c>
      <c r="L49" s="143">
        <v>38527.045265069952</v>
      </c>
      <c r="M49" s="143">
        <v>28006.340324025648</v>
      </c>
      <c r="N49" s="143">
        <v>35026.929360141046</v>
      </c>
      <c r="O49" s="143">
        <v>40054.812613865601</v>
      </c>
      <c r="P49" s="143">
        <v>41665.230998893945</v>
      </c>
      <c r="Q49" s="143">
        <v>43410.423909685233</v>
      </c>
      <c r="R49" s="143">
        <v>42415.342877662792</v>
      </c>
      <c r="S49" s="143">
        <v>39273.670158805769</v>
      </c>
      <c r="T49" s="143">
        <v>38528.400632490389</v>
      </c>
      <c r="U49" s="143">
        <v>41991.567536813724</v>
      </c>
      <c r="V49" s="143">
        <v>49035.54226564931</v>
      </c>
      <c r="W49" s="143">
        <v>83217.494470100006</v>
      </c>
      <c r="X49" s="143">
        <v>91705.947687166961</v>
      </c>
      <c r="Y49" s="143">
        <v>80826.400595425162</v>
      </c>
      <c r="Z49" s="143">
        <v>52325.33174399197</v>
      </c>
      <c r="AA49" s="143">
        <v>16630.758410209022</v>
      </c>
      <c r="AB49" s="144">
        <v>13583.01790357422</v>
      </c>
      <c r="AC49" s="153">
        <v>5494627.7964727599</v>
      </c>
      <c r="AF49" s="1" t="s">
        <v>2</v>
      </c>
      <c r="AG49" s="1">
        <v>10</v>
      </c>
    </row>
    <row r="50" spans="1:33" ht="14.5" thickBot="1" x14ac:dyDescent="0.3">
      <c r="A50" s="202"/>
      <c r="B50" s="200"/>
      <c r="C50" s="112" t="s">
        <v>34</v>
      </c>
      <c r="D50" s="113">
        <v>31</v>
      </c>
      <c r="E50" s="108">
        <v>2394940.6326197982</v>
      </c>
      <c r="F50" s="109">
        <v>1724472.9548491342</v>
      </c>
      <c r="G50" s="109">
        <v>1346618.0942173006</v>
      </c>
      <c r="H50" s="109">
        <v>1415760.2851044787</v>
      </c>
      <c r="I50" s="109">
        <v>2655896.6714193108</v>
      </c>
      <c r="J50" s="109">
        <v>3431603.5413213191</v>
      </c>
      <c r="K50" s="109">
        <v>4641907.6049286295</v>
      </c>
      <c r="L50" s="109">
        <v>1382366.4501392217</v>
      </c>
      <c r="M50" s="109">
        <v>1491316.0976102708</v>
      </c>
      <c r="N50" s="109">
        <v>1594790.0699188244</v>
      </c>
      <c r="O50" s="109">
        <v>1688772.8029027386</v>
      </c>
      <c r="P50" s="109">
        <v>1758762.9672551132</v>
      </c>
      <c r="Q50" s="109">
        <v>1725046.4075139195</v>
      </c>
      <c r="R50" s="109">
        <v>1659691.9892046701</v>
      </c>
      <c r="S50" s="109">
        <v>1666999.475133331</v>
      </c>
      <c r="T50" s="109">
        <v>1683321.0111741254</v>
      </c>
      <c r="U50" s="109">
        <v>1717261.0211755848</v>
      </c>
      <c r="V50" s="109">
        <v>2764740.4228571416</v>
      </c>
      <c r="W50" s="109">
        <v>3569166.3245839179</v>
      </c>
      <c r="X50" s="109">
        <v>3611871.4733192022</v>
      </c>
      <c r="Y50" s="109">
        <v>3146174.8078337735</v>
      </c>
      <c r="Z50" s="109">
        <v>2244924.2594939223</v>
      </c>
      <c r="AA50" s="109">
        <v>963266.26379831356</v>
      </c>
      <c r="AB50" s="142">
        <v>782794.06922439509</v>
      </c>
      <c r="AC50" s="152">
        <v>51062465.697598442</v>
      </c>
      <c r="AD50" s="152"/>
    </row>
    <row r="51" spans="1:33" ht="14" x14ac:dyDescent="0.25">
      <c r="A51" s="204">
        <v>48153</v>
      </c>
      <c r="B51" s="199">
        <v>45689835.282331079</v>
      </c>
      <c r="C51" s="94" t="s">
        <v>35</v>
      </c>
      <c r="D51" s="95">
        <v>18</v>
      </c>
      <c r="E51" s="148">
        <v>85440.071270259403</v>
      </c>
      <c r="F51" s="149">
        <v>62582.834701867199</v>
      </c>
      <c r="G51" s="149">
        <v>51381.082459067635</v>
      </c>
      <c r="H51" s="149">
        <v>56868.077435788779</v>
      </c>
      <c r="I51" s="149">
        <v>108389.9147514447</v>
      </c>
      <c r="J51" s="149">
        <v>150804.02031853711</v>
      </c>
      <c r="K51" s="149">
        <v>198142.1185771302</v>
      </c>
      <c r="L51" s="149">
        <v>24500.101959730364</v>
      </c>
      <c r="M51" s="149">
        <v>28529.093395085991</v>
      </c>
      <c r="N51" s="149">
        <v>29571.231985753016</v>
      </c>
      <c r="O51" s="149">
        <v>31242.223009510857</v>
      </c>
      <c r="P51" s="149">
        <v>33135.419465328436</v>
      </c>
      <c r="Q51" s="149">
        <v>32144.475242453682</v>
      </c>
      <c r="R51" s="149">
        <v>30941.809119779547</v>
      </c>
      <c r="S51" s="149">
        <v>32809.228100329841</v>
      </c>
      <c r="T51" s="149">
        <v>34304.657179537877</v>
      </c>
      <c r="U51" s="149">
        <v>35875.466738004776</v>
      </c>
      <c r="V51" s="149">
        <v>121351.50058456244</v>
      </c>
      <c r="W51" s="149">
        <v>142758.40183952791</v>
      </c>
      <c r="X51" s="149">
        <v>141697.4335860906</v>
      </c>
      <c r="Y51" s="149">
        <v>124821.42237947561</v>
      </c>
      <c r="Z51" s="149">
        <v>93296.507148504141</v>
      </c>
      <c r="AA51" s="149">
        <v>46692.922444625627</v>
      </c>
      <c r="AB51" s="150">
        <v>38284.255090464052</v>
      </c>
      <c r="AC51" s="151">
        <v>31240156.838091481</v>
      </c>
      <c r="AF51" s="1" t="s">
        <v>1</v>
      </c>
      <c r="AG51" s="1">
        <v>11</v>
      </c>
    </row>
    <row r="52" spans="1:33" ht="14" x14ac:dyDescent="0.25">
      <c r="A52" s="201"/>
      <c r="B52" s="199"/>
      <c r="C52" s="100" t="s">
        <v>36</v>
      </c>
      <c r="D52" s="101">
        <v>5</v>
      </c>
      <c r="E52" s="145">
        <v>102496.42927315045</v>
      </c>
      <c r="F52" s="146">
        <v>77401.098635866088</v>
      </c>
      <c r="G52" s="146">
        <v>64032.794238228693</v>
      </c>
      <c r="H52" s="146">
        <v>63468.147874130664</v>
      </c>
      <c r="I52" s="146">
        <v>85126.129982558225</v>
      </c>
      <c r="J52" s="146">
        <v>67512.669058023384</v>
      </c>
      <c r="K52" s="146">
        <v>120802.11264197488</v>
      </c>
      <c r="L52" s="146">
        <v>19952.191613833169</v>
      </c>
      <c r="M52" s="146">
        <v>24266.354476622029</v>
      </c>
      <c r="N52" s="146">
        <v>26937.868451941158</v>
      </c>
      <c r="O52" s="146">
        <v>29216.118869281789</v>
      </c>
      <c r="P52" s="146">
        <v>30547.02997989389</v>
      </c>
      <c r="Q52" s="146">
        <v>30252.661127881336</v>
      </c>
      <c r="R52" s="146">
        <v>27868.053369269761</v>
      </c>
      <c r="S52" s="146">
        <v>25076.742357664371</v>
      </c>
      <c r="T52" s="146">
        <v>24167.328498161423</v>
      </c>
      <c r="U52" s="146">
        <v>23861.241484480659</v>
      </c>
      <c r="V52" s="146">
        <v>86278.712911486247</v>
      </c>
      <c r="W52" s="146">
        <v>113033.10513710228</v>
      </c>
      <c r="X52" s="146">
        <v>113869.15278636133</v>
      </c>
      <c r="Y52" s="146">
        <v>101672.04228122543</v>
      </c>
      <c r="Z52" s="146">
        <v>75934.154335157407</v>
      </c>
      <c r="AA52" s="146">
        <v>41529.276261722305</v>
      </c>
      <c r="AB52" s="147">
        <v>40426.284818519096</v>
      </c>
      <c r="AC52" s="152">
        <v>7078638.5023226812</v>
      </c>
      <c r="AF52" s="1" t="s">
        <v>3</v>
      </c>
      <c r="AG52" s="1">
        <v>11</v>
      </c>
    </row>
    <row r="53" spans="1:33" ht="14" x14ac:dyDescent="0.25">
      <c r="A53" s="201"/>
      <c r="B53" s="199"/>
      <c r="C53" s="106" t="s">
        <v>37</v>
      </c>
      <c r="D53" s="107">
        <v>7</v>
      </c>
      <c r="E53" s="174">
        <v>95377.610978075754</v>
      </c>
      <c r="F53" s="143">
        <v>70403.785884497483</v>
      </c>
      <c r="G53" s="143">
        <v>53683.174165668737</v>
      </c>
      <c r="H53" s="143">
        <v>45685.65698747844</v>
      </c>
      <c r="I53" s="143">
        <v>51843.302129367738</v>
      </c>
      <c r="J53" s="143">
        <v>20179.897887203704</v>
      </c>
      <c r="K53" s="143">
        <v>49577.300425534842</v>
      </c>
      <c r="L53" s="143">
        <v>12292.123341843886</v>
      </c>
      <c r="M53" s="143">
        <v>11925.70780097088</v>
      </c>
      <c r="N53" s="143">
        <v>16327.488019326338</v>
      </c>
      <c r="O53" s="143">
        <v>20931.882853158571</v>
      </c>
      <c r="P53" s="143">
        <v>22729.319355136584</v>
      </c>
      <c r="Q53" s="143">
        <v>25062.072431250857</v>
      </c>
      <c r="R53" s="143">
        <v>22309.529356600317</v>
      </c>
      <c r="S53" s="143">
        <v>19605.528071203338</v>
      </c>
      <c r="T53" s="143">
        <v>17506.522496869908</v>
      </c>
      <c r="U53" s="143">
        <v>18616.60040365313</v>
      </c>
      <c r="V53" s="143">
        <v>60384.649739573149</v>
      </c>
      <c r="W53" s="143">
        <v>97218.943062871855</v>
      </c>
      <c r="X53" s="143">
        <v>104711.0641959144</v>
      </c>
      <c r="Y53" s="143">
        <v>94621.295429633508</v>
      </c>
      <c r="Z53" s="143">
        <v>67608.305128171778</v>
      </c>
      <c r="AA53" s="143">
        <v>29660.665629208066</v>
      </c>
      <c r="AB53" s="144">
        <v>24743.280214918639</v>
      </c>
      <c r="AC53" s="153">
        <v>7371039.941916924</v>
      </c>
      <c r="AF53" s="1" t="s">
        <v>2</v>
      </c>
      <c r="AG53" s="1">
        <v>11</v>
      </c>
    </row>
    <row r="54" spans="1:33" ht="14.5" thickBot="1" x14ac:dyDescent="0.3">
      <c r="A54" s="202"/>
      <c r="B54" s="200"/>
      <c r="C54" s="112" t="s">
        <v>34</v>
      </c>
      <c r="D54" s="113">
        <v>30</v>
      </c>
      <c r="E54" s="108">
        <v>2718046.7060769517</v>
      </c>
      <c r="F54" s="109">
        <v>2006323.0190044225</v>
      </c>
      <c r="G54" s="109">
        <v>1620805.674614042</v>
      </c>
      <c r="H54" s="109">
        <v>1660765.7321272003</v>
      </c>
      <c r="I54" s="109">
        <v>2739552.23034437</v>
      </c>
      <c r="J54" s="109">
        <v>3193294.9962342107</v>
      </c>
      <c r="K54" s="109">
        <v>4517609.8005769616</v>
      </c>
      <c r="L54" s="109">
        <v>626807.65673721954</v>
      </c>
      <c r="M54" s="109">
        <v>718335.40810145414</v>
      </c>
      <c r="N54" s="109">
        <v>781263.93413854437</v>
      </c>
      <c r="O54" s="109">
        <v>854963.78848971438</v>
      </c>
      <c r="P54" s="109">
        <v>908277.9357613374</v>
      </c>
      <c r="Q54" s="109">
        <v>905298.36702232889</v>
      </c>
      <c r="R54" s="109">
        <v>852459.53649858281</v>
      </c>
      <c r="S54" s="109">
        <v>853188.5140926824</v>
      </c>
      <c r="T54" s="109">
        <v>860866.1292005782</v>
      </c>
      <c r="U54" s="109">
        <v>895380.81153206108</v>
      </c>
      <c r="V54" s="109">
        <v>3038413.1232565674</v>
      </c>
      <c r="W54" s="109">
        <v>3815349.3602371169</v>
      </c>
      <c r="X54" s="109">
        <v>3852877.0178528382</v>
      </c>
      <c r="Y54" s="109">
        <v>3417494.8822441227</v>
      </c>
      <c r="Z54" s="109">
        <v>2532266.0362460641</v>
      </c>
      <c r="AA54" s="109">
        <v>1255743.6447163292</v>
      </c>
      <c r="AB54" s="142">
        <v>1064450.9772253789</v>
      </c>
      <c r="AC54" s="152">
        <v>45689835.282331094</v>
      </c>
      <c r="AD54" s="152"/>
    </row>
    <row r="55" spans="1:33" ht="14" x14ac:dyDescent="0.25">
      <c r="A55" s="204">
        <v>48183</v>
      </c>
      <c r="B55" s="199">
        <v>52550488.62004485</v>
      </c>
      <c r="C55" s="94" t="s">
        <v>35</v>
      </c>
      <c r="D55" s="95">
        <v>21</v>
      </c>
      <c r="E55" s="148">
        <v>92279.869636401767</v>
      </c>
      <c r="F55" s="149">
        <v>65864.589883710403</v>
      </c>
      <c r="G55" s="149">
        <v>53198.377547523487</v>
      </c>
      <c r="H55" s="149">
        <v>54697.750228657569</v>
      </c>
      <c r="I55" s="149">
        <v>88433.427243851445</v>
      </c>
      <c r="J55" s="149">
        <v>90393.934163088736</v>
      </c>
      <c r="K55" s="149">
        <v>146486.36709270769</v>
      </c>
      <c r="L55" s="149">
        <v>48307.179934720873</v>
      </c>
      <c r="M55" s="149">
        <v>50673.05205525049</v>
      </c>
      <c r="N55" s="149">
        <v>51557.775074287463</v>
      </c>
      <c r="O55" s="149">
        <v>54553.290796856214</v>
      </c>
      <c r="P55" s="149">
        <v>57846.221086356425</v>
      </c>
      <c r="Q55" s="149">
        <v>57794.304139082902</v>
      </c>
      <c r="R55" s="149">
        <v>56722.017314400095</v>
      </c>
      <c r="S55" s="149">
        <v>57706.409492504667</v>
      </c>
      <c r="T55" s="149">
        <v>57222.336890902327</v>
      </c>
      <c r="U55" s="149">
        <v>58859.996151503969</v>
      </c>
      <c r="V55" s="149">
        <v>95925.225869302201</v>
      </c>
      <c r="W55" s="149">
        <v>127342.95950942542</v>
      </c>
      <c r="X55" s="149">
        <v>131098.11054321384</v>
      </c>
      <c r="Y55" s="149">
        <v>117906.79798504397</v>
      </c>
      <c r="Z55" s="149">
        <v>93504.448637498863</v>
      </c>
      <c r="AA55" s="149">
        <v>53321.047655326816</v>
      </c>
      <c r="AB55" s="150">
        <v>48552.639646767864</v>
      </c>
      <c r="AC55" s="151">
        <v>38015210.700146087</v>
      </c>
      <c r="AF55" s="1" t="s">
        <v>1</v>
      </c>
      <c r="AG55" s="1">
        <v>12</v>
      </c>
    </row>
    <row r="56" spans="1:33" ht="14" x14ac:dyDescent="0.25">
      <c r="A56" s="201"/>
      <c r="B56" s="199"/>
      <c r="C56" s="100" t="s">
        <v>36</v>
      </c>
      <c r="D56" s="101">
        <v>4</v>
      </c>
      <c r="E56" s="145">
        <v>109252.19816119871</v>
      </c>
      <c r="F56" s="146">
        <v>80215.480000042298</v>
      </c>
      <c r="G56" s="146">
        <v>65837.276958591669</v>
      </c>
      <c r="H56" s="146">
        <v>62383.407790341123</v>
      </c>
      <c r="I56" s="146">
        <v>81832.746686729311</v>
      </c>
      <c r="J56" s="146">
        <v>60231.757644055542</v>
      </c>
      <c r="K56" s="146">
        <v>103654.00118236843</v>
      </c>
      <c r="L56" s="146">
        <v>37417.37021900835</v>
      </c>
      <c r="M56" s="146">
        <v>42087.853138340222</v>
      </c>
      <c r="N56" s="146">
        <v>46714.262951687728</v>
      </c>
      <c r="O56" s="146">
        <v>49523.757115584958</v>
      </c>
      <c r="P56" s="146">
        <v>50832.018571284505</v>
      </c>
      <c r="Q56" s="146">
        <v>50189.767577383747</v>
      </c>
      <c r="R56" s="146">
        <v>46256.065347004092</v>
      </c>
      <c r="S56" s="146">
        <v>42956.130653790802</v>
      </c>
      <c r="T56" s="146">
        <v>42848.56061801358</v>
      </c>
      <c r="U56" s="146">
        <v>43360.547367357271</v>
      </c>
      <c r="V56" s="146">
        <v>77115.86828463641</v>
      </c>
      <c r="W56" s="146">
        <v>106908.13377805358</v>
      </c>
      <c r="X56" s="146">
        <v>110324.17796013251</v>
      </c>
      <c r="Y56" s="146">
        <v>99561.457335080995</v>
      </c>
      <c r="Z56" s="146">
        <v>77699.762660031032</v>
      </c>
      <c r="AA56" s="146">
        <v>46620.464641658276</v>
      </c>
      <c r="AB56" s="147">
        <v>47097.547684781843</v>
      </c>
      <c r="AC56" s="152">
        <v>6323682.4573086277</v>
      </c>
      <c r="AF56" s="1" t="s">
        <v>3</v>
      </c>
      <c r="AG56" s="1">
        <v>12</v>
      </c>
    </row>
    <row r="57" spans="1:33" ht="14" x14ac:dyDescent="0.25">
      <c r="A57" s="201"/>
      <c r="B57" s="199"/>
      <c r="C57" s="106" t="s">
        <v>37</v>
      </c>
      <c r="D57" s="107">
        <v>6</v>
      </c>
      <c r="E57" s="174">
        <v>117521.73868185157</v>
      </c>
      <c r="F57" s="143">
        <v>88426.807307155221</v>
      </c>
      <c r="G57" s="143">
        <v>68257.959551480541</v>
      </c>
      <c r="H57" s="143">
        <v>56246.969927640646</v>
      </c>
      <c r="I57" s="143">
        <v>58023.455948156377</v>
      </c>
      <c r="J57" s="143">
        <v>22467.481872292396</v>
      </c>
      <c r="K57" s="143">
        <v>40248.351328595476</v>
      </c>
      <c r="L57" s="143">
        <v>46320.303010267831</v>
      </c>
      <c r="M57" s="143">
        <v>42857.534113334463</v>
      </c>
      <c r="N57" s="143">
        <v>45180.419894084618</v>
      </c>
      <c r="O57" s="143">
        <v>46827.811922322799</v>
      </c>
      <c r="P57" s="143">
        <v>51929.432885393813</v>
      </c>
      <c r="Q57" s="143">
        <v>51874.35091160611</v>
      </c>
      <c r="R57" s="143">
        <v>49236.584092962024</v>
      </c>
      <c r="S57" s="143">
        <v>45886.182276061176</v>
      </c>
      <c r="T57" s="143">
        <v>46025.761782104484</v>
      </c>
      <c r="U57" s="143">
        <v>48413.107320097261</v>
      </c>
      <c r="V57" s="143">
        <v>47834.974241831012</v>
      </c>
      <c r="W57" s="143">
        <v>84532.388713348075</v>
      </c>
      <c r="X57" s="143">
        <v>94149.219410222606</v>
      </c>
      <c r="Y57" s="143">
        <v>87419.906480950274</v>
      </c>
      <c r="Z57" s="143">
        <v>65856.90960269334</v>
      </c>
      <c r="AA57" s="143">
        <v>32412.828695149718</v>
      </c>
      <c r="AB57" s="144">
        <v>30648.763795419622</v>
      </c>
      <c r="AC57" s="153">
        <v>8211595.4625901273</v>
      </c>
      <c r="AF57" s="1" t="s">
        <v>2</v>
      </c>
      <c r="AG57" s="1">
        <v>12</v>
      </c>
    </row>
    <row r="58" spans="1:33" ht="14.5" thickBot="1" x14ac:dyDescent="0.3">
      <c r="A58" s="202"/>
      <c r="B58" s="200"/>
      <c r="C58" s="112" t="s">
        <v>34</v>
      </c>
      <c r="D58" s="113">
        <v>31</v>
      </c>
      <c r="E58" s="175">
        <v>3080016.4871003414</v>
      </c>
      <c r="F58" s="176">
        <v>2234579.1514010187</v>
      </c>
      <c r="G58" s="176">
        <v>1790062.7936412431</v>
      </c>
      <c r="H58" s="176">
        <v>1735668.2055290174</v>
      </c>
      <c r="I58" s="176">
        <v>2532573.6945567359</v>
      </c>
      <c r="J58" s="176">
        <v>2274004.5392348398</v>
      </c>
      <c r="K58" s="176">
        <v>3732319.8216479081</v>
      </c>
      <c r="L58" s="176">
        <v>1442042.0775667788</v>
      </c>
      <c r="M58" s="176">
        <v>1489630.7103936279</v>
      </c>
      <c r="N58" s="176">
        <v>1540652.8477312953</v>
      </c>
      <c r="O58" s="176">
        <v>1624681.0067302573</v>
      </c>
      <c r="P58" s="176">
        <v>1729675.3144109857</v>
      </c>
      <c r="Q58" s="176">
        <v>1725685.5626999123</v>
      </c>
      <c r="R58" s="176">
        <v>1671606.1295481904</v>
      </c>
      <c r="S58" s="176">
        <v>1658976.2156141284</v>
      </c>
      <c r="T58" s="176">
        <v>1649217.88787363</v>
      </c>
      <c r="U58" s="176">
        <v>1699980.7525715963</v>
      </c>
      <c r="V58" s="176">
        <v>2609903.0618448779</v>
      </c>
      <c r="W58" s="176">
        <v>3609029.0170902368</v>
      </c>
      <c r="X58" s="176">
        <v>3759252.3497093562</v>
      </c>
      <c r="Y58" s="176">
        <v>3398808.0259119486</v>
      </c>
      <c r="Z58" s="176">
        <v>2669533.9296437604</v>
      </c>
      <c r="AA58" s="176">
        <v>1500700.8314993945</v>
      </c>
      <c r="AB58" s="177">
        <v>1391888.2060937705</v>
      </c>
      <c r="AC58" s="178">
        <v>52550488.620044842</v>
      </c>
      <c r="AD58" s="152"/>
    </row>
    <row r="59" spans="1:33" s="5" customFormat="1" x14ac:dyDescent="0.25">
      <c r="AC59" s="39"/>
      <c r="AD59" s="172"/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W61" s="37"/>
      <c r="Z61" s="7" t="s">
        <v>58</v>
      </c>
    </row>
    <row r="62" spans="1:33" ht="18" x14ac:dyDescent="0.4">
      <c r="B62" s="138"/>
      <c r="Z62" s="139"/>
    </row>
  </sheetData>
  <mergeCells count="26">
    <mergeCell ref="A55:A58"/>
    <mergeCell ref="B55:B58"/>
    <mergeCell ref="A43:A46"/>
    <mergeCell ref="B43:B46"/>
    <mergeCell ref="A47:A50"/>
    <mergeCell ref="B47:B50"/>
    <mergeCell ref="A51:A54"/>
    <mergeCell ref="B51:B54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D2:E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1EE7F-BB49-4CA0-A7F1-6751F3A89E7A}">
  <sheetPr>
    <tabColor theme="3" tint="0.39997558519241921"/>
    <pageSetUpPr fitToPage="1"/>
  </sheetPr>
  <dimension ref="A1:AG62"/>
  <sheetViews>
    <sheetView showGridLines="0" zoomScale="90" workbookViewId="0">
      <pane xSplit="4" ySplit="10" topLeftCell="P11" activePane="bottomRight" state="frozen"/>
      <selection sqref="A1:AC61"/>
      <selection pane="topRight" sqref="A1:AC61"/>
      <selection pane="bottomLeft" sqref="A1:AC61"/>
      <selection pane="bottomRight" sqref="A1:AC61"/>
    </sheetView>
  </sheetViews>
  <sheetFormatPr baseColWidth="10" defaultColWidth="0" defaultRowHeight="12.5" x14ac:dyDescent="0.25"/>
  <cols>
    <col min="1" max="1" width="8.26953125" style="1" customWidth="1"/>
    <col min="2" max="2" width="15.54296875" style="1" customWidth="1"/>
    <col min="3" max="4" width="13.26953125" style="1" customWidth="1"/>
    <col min="5" max="5" width="14.453125" style="1" customWidth="1"/>
    <col min="6" max="25" width="14.453125" style="1" bestFit="1" customWidth="1"/>
    <col min="26" max="26" width="18" style="1" customWidth="1"/>
    <col min="27" max="28" width="14.453125" style="1" bestFit="1" customWidth="1"/>
    <col min="29" max="29" width="17.7265625" style="1" customWidth="1"/>
    <col min="30" max="30" width="19.8164062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4" x14ac:dyDescent="0.25">
      <c r="A1" s="156" t="s">
        <v>79</v>
      </c>
      <c r="B1" s="157"/>
      <c r="C1" s="157"/>
      <c r="D1" s="157"/>
    </row>
    <row r="2" spans="1:33" ht="15.5" x14ac:dyDescent="0.25">
      <c r="A2" s="156" t="s">
        <v>55</v>
      </c>
      <c r="B2" s="157"/>
      <c r="C2" s="157"/>
      <c r="D2" s="205"/>
      <c r="E2" s="205"/>
      <c r="F2" s="81"/>
    </row>
    <row r="3" spans="1:33" ht="15.5" x14ac:dyDescent="0.25">
      <c r="A3" s="156" t="s">
        <v>56</v>
      </c>
      <c r="B3" s="157"/>
      <c r="C3" s="157"/>
      <c r="D3" s="158" t="s">
        <v>133</v>
      </c>
      <c r="E3" s="81"/>
      <c r="F3" s="81"/>
    </row>
    <row r="4" spans="1:33" ht="15.5" x14ac:dyDescent="0.25">
      <c r="A4" s="156" t="s">
        <v>57</v>
      </c>
      <c r="B4" s="157"/>
      <c r="C4" s="157"/>
      <c r="D4" s="159"/>
      <c r="E4" s="81"/>
      <c r="F4" s="81"/>
      <c r="H4" s="83"/>
    </row>
    <row r="5" spans="1:33" ht="15.5" x14ac:dyDescent="0.25">
      <c r="A5" s="156" t="s">
        <v>59</v>
      </c>
      <c r="B5" s="157"/>
      <c r="C5" s="157"/>
      <c r="D5" s="159"/>
      <c r="E5" s="81"/>
      <c r="F5" s="81"/>
    </row>
    <row r="6" spans="1:33" ht="15.5" x14ac:dyDescent="0.25">
      <c r="A6" s="156" t="s">
        <v>28</v>
      </c>
      <c r="B6" s="157"/>
      <c r="C6" s="157"/>
      <c r="D6" s="160">
        <v>2032</v>
      </c>
      <c r="E6" s="84"/>
      <c r="F6" s="84"/>
    </row>
    <row r="7" spans="1:33" ht="15.5" x14ac:dyDescent="0.25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3">
      <c r="A8" s="162" t="s">
        <v>60</v>
      </c>
      <c r="B8" s="157"/>
      <c r="C8" s="157"/>
      <c r="D8" s="161" t="s">
        <v>38</v>
      </c>
    </row>
    <row r="9" spans="1:33" ht="16" thickBot="1" x14ac:dyDescent="0.3">
      <c r="C9" s="195"/>
      <c r="D9" s="195"/>
    </row>
    <row r="10" spans="1:33" s="93" customFormat="1" ht="31.5" thickBot="1" x14ac:dyDescent="0.3">
      <c r="A10" s="3" t="s">
        <v>125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4" x14ac:dyDescent="0.25">
      <c r="A11" s="201">
        <v>48214</v>
      </c>
      <c r="B11" s="199">
        <v>50817762.055320293</v>
      </c>
      <c r="C11" s="94" t="s">
        <v>35</v>
      </c>
      <c r="D11" s="95">
        <v>20</v>
      </c>
      <c r="E11" s="148">
        <v>90406.917229409184</v>
      </c>
      <c r="F11" s="149">
        <v>66032.440275604444</v>
      </c>
      <c r="G11" s="149">
        <v>55105.171556763475</v>
      </c>
      <c r="H11" s="149">
        <v>57476.521454965383</v>
      </c>
      <c r="I11" s="149">
        <v>96980.546508067622</v>
      </c>
      <c r="J11" s="149">
        <v>67941.654844255041</v>
      </c>
      <c r="K11" s="149">
        <v>111601.20187811475</v>
      </c>
      <c r="L11" s="149">
        <v>45378.131773657427</v>
      </c>
      <c r="M11" s="149">
        <v>55614.872095927924</v>
      </c>
      <c r="N11" s="149">
        <v>63318.879528305406</v>
      </c>
      <c r="O11" s="149">
        <v>70546.10603568668</v>
      </c>
      <c r="P11" s="149">
        <v>75329.706789655262</v>
      </c>
      <c r="Q11" s="149">
        <v>74764.8121256429</v>
      </c>
      <c r="R11" s="149">
        <v>70876.965615922003</v>
      </c>
      <c r="S11" s="149">
        <v>70096.672406527461</v>
      </c>
      <c r="T11" s="149">
        <v>68613.826164127953</v>
      </c>
      <c r="U11" s="149">
        <v>66774.30321075242</v>
      </c>
      <c r="V11" s="149">
        <v>91139.462963033089</v>
      </c>
      <c r="W11" s="149">
        <v>114924.58088695229</v>
      </c>
      <c r="X11" s="149">
        <v>126833.70823887414</v>
      </c>
      <c r="Y11" s="149">
        <v>113796.61251187089</v>
      </c>
      <c r="Z11" s="149">
        <v>87942.188173372357</v>
      </c>
      <c r="AA11" s="149">
        <v>49717.204947682694</v>
      </c>
      <c r="AB11" s="150">
        <v>16105.311826685162</v>
      </c>
      <c r="AC11" s="151">
        <v>36146355.980837122</v>
      </c>
      <c r="AF11" s="1" t="s">
        <v>1</v>
      </c>
      <c r="AG11" s="1">
        <v>1</v>
      </c>
    </row>
    <row r="12" spans="1:33" ht="14" x14ac:dyDescent="0.25">
      <c r="A12" s="201"/>
      <c r="B12" s="199"/>
      <c r="C12" s="100" t="s">
        <v>36</v>
      </c>
      <c r="D12" s="101">
        <v>5</v>
      </c>
      <c r="E12" s="145">
        <v>105763.12118103473</v>
      </c>
      <c r="F12" s="146">
        <v>76817.29880243064</v>
      </c>
      <c r="G12" s="146">
        <v>63413.483132199697</v>
      </c>
      <c r="H12" s="146">
        <v>61998.440897850422</v>
      </c>
      <c r="I12" s="146">
        <v>79835.443760560898</v>
      </c>
      <c r="J12" s="146">
        <v>19891.802642943156</v>
      </c>
      <c r="K12" s="146">
        <v>53123.70890531972</v>
      </c>
      <c r="L12" s="146">
        <v>41592.875372680101</v>
      </c>
      <c r="M12" s="146">
        <v>47671.631526648438</v>
      </c>
      <c r="N12" s="146">
        <v>58135.955614427708</v>
      </c>
      <c r="O12" s="146">
        <v>65421.209766169821</v>
      </c>
      <c r="P12" s="146">
        <v>67572.987645300193</v>
      </c>
      <c r="Q12" s="146">
        <v>64779.055533132501</v>
      </c>
      <c r="R12" s="146">
        <v>57006.071638045629</v>
      </c>
      <c r="S12" s="146">
        <v>48781.336484468993</v>
      </c>
      <c r="T12" s="146">
        <v>43730.812133752726</v>
      </c>
      <c r="U12" s="146">
        <v>41207.537289840766</v>
      </c>
      <c r="V12" s="146">
        <v>64709.27756997785</v>
      </c>
      <c r="W12" s="146">
        <v>90338.197303939567</v>
      </c>
      <c r="X12" s="146">
        <v>102327.08762428134</v>
      </c>
      <c r="Y12" s="146">
        <v>93938.983891874101</v>
      </c>
      <c r="Z12" s="146">
        <v>72649.736102564522</v>
      </c>
      <c r="AA12" s="146">
        <v>43243.548827883897</v>
      </c>
      <c r="AB12" s="147">
        <v>17439.043970666513</v>
      </c>
      <c r="AC12" s="152">
        <v>7406943.2380899694</v>
      </c>
      <c r="AF12" s="1" t="s">
        <v>3</v>
      </c>
      <c r="AG12" s="1">
        <v>1</v>
      </c>
    </row>
    <row r="13" spans="1:33" ht="14" x14ac:dyDescent="0.25">
      <c r="A13" s="201"/>
      <c r="B13" s="199"/>
      <c r="C13" s="106" t="s">
        <v>37</v>
      </c>
      <c r="D13" s="107">
        <v>6</v>
      </c>
      <c r="E13" s="174">
        <v>112000.73529073998</v>
      </c>
      <c r="F13" s="143">
        <v>83597.219630737745</v>
      </c>
      <c r="G13" s="143">
        <v>64453.790346795147</v>
      </c>
      <c r="H13" s="143">
        <v>54302.676885158842</v>
      </c>
      <c r="I13" s="143">
        <v>56352.961836991431</v>
      </c>
      <c r="J13" s="143">
        <v>0</v>
      </c>
      <c r="K13" s="143">
        <v>4770.1238231374209</v>
      </c>
      <c r="L13" s="143">
        <v>63812.292383265652</v>
      </c>
      <c r="M13" s="143">
        <v>39216.012430171228</v>
      </c>
      <c r="N13" s="143">
        <v>39608.55293811619</v>
      </c>
      <c r="O13" s="143">
        <v>43556.518729100884</v>
      </c>
      <c r="P13" s="143">
        <v>46379.356076053598</v>
      </c>
      <c r="Q13" s="143">
        <v>47600.889457755278</v>
      </c>
      <c r="R13" s="143">
        <v>46642.750438995929</v>
      </c>
      <c r="S13" s="143">
        <v>44020.108847297466</v>
      </c>
      <c r="T13" s="143">
        <v>42602.267595050915</v>
      </c>
      <c r="U13" s="143">
        <v>42262.237557829663</v>
      </c>
      <c r="V13" s="143">
        <v>40596.841479883071</v>
      </c>
      <c r="W13" s="143">
        <v>69619.79719018472</v>
      </c>
      <c r="X13" s="143">
        <v>88648.410919145041</v>
      </c>
      <c r="Y13" s="143">
        <v>82202.00030060338</v>
      </c>
      <c r="Z13" s="143">
        <v>60375.226145360488</v>
      </c>
      <c r="AA13" s="143">
        <v>31386.09046188205</v>
      </c>
      <c r="AB13" s="144">
        <v>6736.9453012786444</v>
      </c>
      <c r="AC13" s="153">
        <v>7264462.8363932092</v>
      </c>
      <c r="AF13" s="1" t="s">
        <v>2</v>
      </c>
      <c r="AG13" s="1">
        <v>1</v>
      </c>
    </row>
    <row r="14" spans="1:33" ht="14.5" thickBot="1" x14ac:dyDescent="0.3">
      <c r="A14" s="202"/>
      <c r="B14" s="200"/>
      <c r="C14" s="122" t="s">
        <v>34</v>
      </c>
      <c r="D14" s="123">
        <v>31</v>
      </c>
      <c r="E14" s="108">
        <v>3008958.3622377976</v>
      </c>
      <c r="F14" s="109">
        <v>2206318.6173086688</v>
      </c>
      <c r="G14" s="109">
        <v>1805893.588877039</v>
      </c>
      <c r="H14" s="109">
        <v>1785338.6948995127</v>
      </c>
      <c r="I14" s="109">
        <v>2676905.9199861055</v>
      </c>
      <c r="J14" s="109">
        <v>1458292.1100998167</v>
      </c>
      <c r="K14" s="109">
        <v>2526263.3250277177</v>
      </c>
      <c r="L14" s="109">
        <v>1498400.766636143</v>
      </c>
      <c r="M14" s="109">
        <v>1585951.6741328281</v>
      </c>
      <c r="N14" s="109">
        <v>1794708.6862669438</v>
      </c>
      <c r="O14" s="109">
        <v>1999367.2819191881</v>
      </c>
      <c r="P14" s="109">
        <v>2122735.2104759277</v>
      </c>
      <c r="Q14" s="109">
        <v>2104796.8569250521</v>
      </c>
      <c r="R14" s="109">
        <v>1982426.1731426439</v>
      </c>
      <c r="S14" s="109">
        <v>1909960.7836366789</v>
      </c>
      <c r="T14" s="109">
        <v>1846544.1895216284</v>
      </c>
      <c r="U14" s="109">
        <v>1795097.1760112303</v>
      </c>
      <c r="V14" s="109">
        <v>2389916.6959898495</v>
      </c>
      <c r="W14" s="109">
        <v>3167901.3873998523</v>
      </c>
      <c r="X14" s="109">
        <v>3580200.06841376</v>
      </c>
      <c r="Y14" s="109">
        <v>3238839.1715004086</v>
      </c>
      <c r="Z14" s="109">
        <v>2484343.8008524324</v>
      </c>
      <c r="AA14" s="109">
        <v>1398878.3858643656</v>
      </c>
      <c r="AB14" s="142">
        <v>449723.12819470768</v>
      </c>
      <c r="AC14" s="152">
        <v>50817762.0553203</v>
      </c>
      <c r="AD14" s="152"/>
    </row>
    <row r="15" spans="1:33" ht="14" x14ac:dyDescent="0.25">
      <c r="A15" s="201">
        <v>48245</v>
      </c>
      <c r="B15" s="199">
        <v>43375351.332958676</v>
      </c>
      <c r="C15" s="94" t="s">
        <v>35</v>
      </c>
      <c r="D15" s="95">
        <v>20</v>
      </c>
      <c r="E15" s="148">
        <v>86586.54573564211</v>
      </c>
      <c r="F15" s="149">
        <v>64379.996839670261</v>
      </c>
      <c r="G15" s="149">
        <v>54459.334298556343</v>
      </c>
      <c r="H15" s="149">
        <v>59942.335923274732</v>
      </c>
      <c r="I15" s="149">
        <v>126748.2423854138</v>
      </c>
      <c r="J15" s="149">
        <v>139166.52139000161</v>
      </c>
      <c r="K15" s="149">
        <v>161326.09743948604</v>
      </c>
      <c r="L15" s="149">
        <v>22246.969275650627</v>
      </c>
      <c r="M15" s="149">
        <v>30414.322150752512</v>
      </c>
      <c r="N15" s="149">
        <v>34213.525109236805</v>
      </c>
      <c r="O15" s="149">
        <v>39111.410904373246</v>
      </c>
      <c r="P15" s="149">
        <v>42160.964631090341</v>
      </c>
      <c r="Q15" s="149">
        <v>38037.400560813883</v>
      </c>
      <c r="R15" s="149">
        <v>36017.713331228224</v>
      </c>
      <c r="S15" s="149">
        <v>38472.297317711484</v>
      </c>
      <c r="T15" s="149">
        <v>39566.204029954417</v>
      </c>
      <c r="U15" s="149">
        <v>39566.210693503934</v>
      </c>
      <c r="V15" s="149">
        <v>95119.657772696009</v>
      </c>
      <c r="W15" s="149">
        <v>116754.66832920715</v>
      </c>
      <c r="X15" s="149">
        <v>133108.55784723704</v>
      </c>
      <c r="Y15" s="149">
        <v>120564.54421564621</v>
      </c>
      <c r="Z15" s="149">
        <v>90728.174984949437</v>
      </c>
      <c r="AA15" s="149">
        <v>47337.045006567467</v>
      </c>
      <c r="AB15" s="150">
        <v>11240.405813541975</v>
      </c>
      <c r="AC15" s="151">
        <v>33345382.919724114</v>
      </c>
      <c r="AF15" s="1" t="s">
        <v>1</v>
      </c>
      <c r="AG15" s="1">
        <v>2</v>
      </c>
    </row>
    <row r="16" spans="1:33" ht="14" x14ac:dyDescent="0.25">
      <c r="A16" s="201"/>
      <c r="B16" s="199"/>
      <c r="C16" s="100" t="s">
        <v>36</v>
      </c>
      <c r="D16" s="101">
        <v>4</v>
      </c>
      <c r="E16" s="145">
        <v>107027.51902515675</v>
      </c>
      <c r="F16" s="146">
        <v>81409.844157502623</v>
      </c>
      <c r="G16" s="146">
        <v>67216.792254533095</v>
      </c>
      <c r="H16" s="146">
        <v>64382.601285898018</v>
      </c>
      <c r="I16" s="146">
        <v>88255.925121494263</v>
      </c>
      <c r="J16" s="146">
        <v>34227.27232182485</v>
      </c>
      <c r="K16" s="146">
        <v>80358.402324254304</v>
      </c>
      <c r="L16" s="146">
        <v>9212.2506871373644</v>
      </c>
      <c r="M16" s="146">
        <v>23119.06141099532</v>
      </c>
      <c r="N16" s="146">
        <v>31603.037679040139</v>
      </c>
      <c r="O16" s="146">
        <v>37899.73760756696</v>
      </c>
      <c r="P16" s="146">
        <v>40568.374984840746</v>
      </c>
      <c r="Q16" s="146">
        <v>38948.486408858676</v>
      </c>
      <c r="R16" s="146">
        <v>32440.557446121358</v>
      </c>
      <c r="S16" s="146">
        <v>25097.220589715846</v>
      </c>
      <c r="T16" s="146">
        <v>22648.311448403172</v>
      </c>
      <c r="U16" s="146">
        <v>21481.245533246813</v>
      </c>
      <c r="V16" s="146">
        <v>73241.939157607747</v>
      </c>
      <c r="W16" s="146">
        <v>94811.551082307749</v>
      </c>
      <c r="X16" s="146">
        <v>109805.56394162712</v>
      </c>
      <c r="Y16" s="146">
        <v>100006.39882400187</v>
      </c>
      <c r="Z16" s="146">
        <v>77997.195891013442</v>
      </c>
      <c r="AA16" s="146">
        <v>46299.857115753817</v>
      </c>
      <c r="AB16" s="147">
        <v>17850.554434473059</v>
      </c>
      <c r="AC16" s="152">
        <v>5303638.8029335011</v>
      </c>
      <c r="AF16" s="1" t="s">
        <v>3</v>
      </c>
      <c r="AG16" s="1">
        <v>2</v>
      </c>
    </row>
    <row r="17" spans="1:33" ht="14" x14ac:dyDescent="0.25">
      <c r="A17" s="201"/>
      <c r="B17" s="199"/>
      <c r="C17" s="106" t="s">
        <v>37</v>
      </c>
      <c r="D17" s="107">
        <v>5</v>
      </c>
      <c r="E17" s="174">
        <v>109352.70109396779</v>
      </c>
      <c r="F17" s="143">
        <v>79802.78809567909</v>
      </c>
      <c r="G17" s="143">
        <v>62672.707361325374</v>
      </c>
      <c r="H17" s="143">
        <v>52856.520919891424</v>
      </c>
      <c r="I17" s="143">
        <v>57276.357758870668</v>
      </c>
      <c r="J17" s="143">
        <v>0</v>
      </c>
      <c r="K17" s="143">
        <v>10179.447444039684</v>
      </c>
      <c r="L17" s="143">
        <v>32732.103341727801</v>
      </c>
      <c r="M17" s="143">
        <v>1380.1263499632712</v>
      </c>
      <c r="N17" s="143">
        <v>8368.7117151113453</v>
      </c>
      <c r="O17" s="143">
        <v>13368.567596231054</v>
      </c>
      <c r="P17" s="143">
        <v>16178.68406740518</v>
      </c>
      <c r="Q17" s="143">
        <v>17314.764218841545</v>
      </c>
      <c r="R17" s="143">
        <v>16102.175842171213</v>
      </c>
      <c r="S17" s="143">
        <v>10932.886637682095</v>
      </c>
      <c r="T17" s="143">
        <v>8791.2692928551933</v>
      </c>
      <c r="U17" s="143">
        <v>9919.77702922139</v>
      </c>
      <c r="V17" s="143">
        <v>53519.275934528021</v>
      </c>
      <c r="W17" s="143">
        <v>82096.71490085675</v>
      </c>
      <c r="X17" s="143">
        <v>103919.84505974442</v>
      </c>
      <c r="Y17" s="143">
        <v>97220.109934235603</v>
      </c>
      <c r="Z17" s="143">
        <v>69796.653633897193</v>
      </c>
      <c r="AA17" s="143">
        <v>30955.052657514188</v>
      </c>
      <c r="AB17" s="144">
        <v>528.68117445353425</v>
      </c>
      <c r="AC17" s="153">
        <v>4726329.610301069</v>
      </c>
      <c r="AF17" s="1" t="s">
        <v>2</v>
      </c>
      <c r="AG17" s="1">
        <v>2</v>
      </c>
    </row>
    <row r="18" spans="1:33" ht="14.5" thickBot="1" x14ac:dyDescent="0.3">
      <c r="A18" s="202"/>
      <c r="B18" s="200"/>
      <c r="C18" s="112" t="s">
        <v>34</v>
      </c>
      <c r="D18" s="113">
        <v>29</v>
      </c>
      <c r="E18" s="108">
        <v>2706604.4962833081</v>
      </c>
      <c r="F18" s="109">
        <v>2012253.2539018111</v>
      </c>
      <c r="G18" s="109">
        <v>1671417.3917958862</v>
      </c>
      <c r="H18" s="109">
        <v>1720659.7282085437</v>
      </c>
      <c r="I18" s="109">
        <v>3174370.3369886065</v>
      </c>
      <c r="J18" s="109">
        <v>2920239.5170873315</v>
      </c>
      <c r="K18" s="109">
        <v>3598852.7953069364</v>
      </c>
      <c r="L18" s="109">
        <v>645448.90497020097</v>
      </c>
      <c r="M18" s="109">
        <v>707663.32040884788</v>
      </c>
      <c r="N18" s="109">
        <v>852526.21147645335</v>
      </c>
      <c r="O18" s="109">
        <v>1000670.006498888</v>
      </c>
      <c r="P18" s="109">
        <v>1086386.2128981957</v>
      </c>
      <c r="Q18" s="109">
        <v>1003115.7779459201</v>
      </c>
      <c r="R18" s="109">
        <v>930627.375619906</v>
      </c>
      <c r="S18" s="109">
        <v>924499.26190150355</v>
      </c>
      <c r="T18" s="109">
        <v>925873.67285697698</v>
      </c>
      <c r="U18" s="109">
        <v>926848.08114917285</v>
      </c>
      <c r="V18" s="109">
        <v>2462957.2917569913</v>
      </c>
      <c r="W18" s="109">
        <v>3124823.1454176577</v>
      </c>
      <c r="X18" s="109">
        <v>3620992.6380099715</v>
      </c>
      <c r="Y18" s="109">
        <v>3297417.0292801093</v>
      </c>
      <c r="Z18" s="109">
        <v>2475535.5514325285</v>
      </c>
      <c r="AA18" s="109">
        <v>1286715.5918819357</v>
      </c>
      <c r="AB18" s="142">
        <v>298853.73988099943</v>
      </c>
      <c r="AC18" s="152">
        <v>43375351.332958683</v>
      </c>
      <c r="AD18" s="152"/>
    </row>
    <row r="19" spans="1:33" ht="14" x14ac:dyDescent="0.25">
      <c r="A19" s="204">
        <v>48274</v>
      </c>
      <c r="B19" s="199">
        <v>46890331.077133447</v>
      </c>
      <c r="C19" s="94" t="s">
        <v>35</v>
      </c>
      <c r="D19" s="95">
        <v>20</v>
      </c>
      <c r="E19" s="148">
        <v>105017.89303949451</v>
      </c>
      <c r="F19" s="149">
        <v>81063.682635433099</v>
      </c>
      <c r="G19" s="149">
        <v>73651.336491767826</v>
      </c>
      <c r="H19" s="149">
        <v>80222.099603383263</v>
      </c>
      <c r="I19" s="149">
        <v>145159.69954587176</v>
      </c>
      <c r="J19" s="149">
        <v>136712.27665015587</v>
      </c>
      <c r="K19" s="149">
        <v>155737.90326688776</v>
      </c>
      <c r="L19" s="149">
        <v>23073.972585540047</v>
      </c>
      <c r="M19" s="149">
        <v>26472.320964937364</v>
      </c>
      <c r="N19" s="149">
        <v>27244.790747930791</v>
      </c>
      <c r="O19" s="149">
        <v>31648.286465976664</v>
      </c>
      <c r="P19" s="149">
        <v>35510.062793183031</v>
      </c>
      <c r="Q19" s="149">
        <v>31371.53480366063</v>
      </c>
      <c r="R19" s="149">
        <v>29818.548652106507</v>
      </c>
      <c r="S19" s="149">
        <v>33471.265754345681</v>
      </c>
      <c r="T19" s="149">
        <v>35723.980626360993</v>
      </c>
      <c r="U19" s="149">
        <v>36754.492330092537</v>
      </c>
      <c r="V19" s="149">
        <v>98090.792653461293</v>
      </c>
      <c r="W19" s="149">
        <v>119563.45406546112</v>
      </c>
      <c r="X19" s="149">
        <v>130333.30632932871</v>
      </c>
      <c r="Y19" s="149">
        <v>116768.62843591813</v>
      </c>
      <c r="Z19" s="149">
        <v>88870.96736674424</v>
      </c>
      <c r="AA19" s="149">
        <v>50902.965036987734</v>
      </c>
      <c r="AB19" s="150">
        <v>17736.787648728325</v>
      </c>
      <c r="AC19" s="151">
        <v>34218420.969875164</v>
      </c>
      <c r="AF19" s="1" t="s">
        <v>1</v>
      </c>
      <c r="AG19" s="1">
        <v>3</v>
      </c>
    </row>
    <row r="20" spans="1:33" ht="14" x14ac:dyDescent="0.25">
      <c r="A20" s="201"/>
      <c r="B20" s="199"/>
      <c r="C20" s="100" t="s">
        <v>36</v>
      </c>
      <c r="D20" s="101">
        <v>4</v>
      </c>
      <c r="E20" s="145">
        <v>113388.11305293886</v>
      </c>
      <c r="F20" s="146">
        <v>86716.951755407994</v>
      </c>
      <c r="G20" s="146">
        <v>76904.286279754233</v>
      </c>
      <c r="H20" s="146">
        <v>75192.524143291201</v>
      </c>
      <c r="I20" s="146">
        <v>96583.693583571177</v>
      </c>
      <c r="J20" s="146">
        <v>35852.572765941492</v>
      </c>
      <c r="K20" s="146">
        <v>72565.043669431165</v>
      </c>
      <c r="L20" s="146">
        <v>33677.173830605207</v>
      </c>
      <c r="M20" s="146">
        <v>40654.105525622537</v>
      </c>
      <c r="N20" s="146">
        <v>42296.827474493453</v>
      </c>
      <c r="O20" s="146">
        <v>45417.663233954241</v>
      </c>
      <c r="P20" s="146">
        <v>46546.681644235614</v>
      </c>
      <c r="Q20" s="146">
        <v>41857.729874243945</v>
      </c>
      <c r="R20" s="146">
        <v>34274.871464181379</v>
      </c>
      <c r="S20" s="146">
        <v>29796.253497865582</v>
      </c>
      <c r="T20" s="146">
        <v>27039.835116398994</v>
      </c>
      <c r="U20" s="146">
        <v>24796.543414060616</v>
      </c>
      <c r="V20" s="146">
        <v>67914.766972266836</v>
      </c>
      <c r="W20" s="146">
        <v>93215.792456595707</v>
      </c>
      <c r="X20" s="146">
        <v>104063.82854346492</v>
      </c>
      <c r="Y20" s="146">
        <v>92609.78145503113</v>
      </c>
      <c r="Z20" s="146">
        <v>72695.737735790957</v>
      </c>
      <c r="AA20" s="146">
        <v>45852.646412061848</v>
      </c>
      <c r="AB20" s="147">
        <v>20342.138534980797</v>
      </c>
      <c r="AC20" s="152">
        <v>5681022.2497447589</v>
      </c>
      <c r="AF20" s="1" t="s">
        <v>3</v>
      </c>
      <c r="AG20" s="1">
        <v>3</v>
      </c>
    </row>
    <row r="21" spans="1:33" ht="14" x14ac:dyDescent="0.25">
      <c r="A21" s="201"/>
      <c r="B21" s="199"/>
      <c r="C21" s="106" t="s">
        <v>37</v>
      </c>
      <c r="D21" s="107">
        <v>7</v>
      </c>
      <c r="E21" s="174">
        <v>108560.1364544153</v>
      </c>
      <c r="F21" s="143">
        <v>79855.282028141155</v>
      </c>
      <c r="G21" s="143">
        <v>67083.015832384233</v>
      </c>
      <c r="H21" s="143">
        <v>61686.296377960629</v>
      </c>
      <c r="I21" s="143">
        <v>66532.843737679432</v>
      </c>
      <c r="J21" s="143">
        <v>2451.420465215409</v>
      </c>
      <c r="K21" s="143">
        <v>13942.477154766824</v>
      </c>
      <c r="L21" s="143">
        <v>33678.567145633671</v>
      </c>
      <c r="M21" s="143">
        <v>16034.311605136281</v>
      </c>
      <c r="N21" s="143">
        <v>16498.542462876485</v>
      </c>
      <c r="O21" s="143">
        <v>20744.152708187106</v>
      </c>
      <c r="P21" s="143">
        <v>21518.860551877337</v>
      </c>
      <c r="Q21" s="143">
        <v>20978.068637057229</v>
      </c>
      <c r="R21" s="143">
        <v>19894.535444584079</v>
      </c>
      <c r="S21" s="143">
        <v>17134.130316116949</v>
      </c>
      <c r="T21" s="143">
        <v>16724.715441214958</v>
      </c>
      <c r="U21" s="143">
        <v>19916.199547599943</v>
      </c>
      <c r="V21" s="143">
        <v>48028.057698930003</v>
      </c>
      <c r="W21" s="143">
        <v>74312.381702808867</v>
      </c>
      <c r="X21" s="143">
        <v>90676.019960219099</v>
      </c>
      <c r="Y21" s="143">
        <v>83422.875820644927</v>
      </c>
      <c r="Z21" s="143">
        <v>62392.50712232729</v>
      </c>
      <c r="AA21" s="143">
        <v>32129.084942615853</v>
      </c>
      <c r="AB21" s="144">
        <v>4503.7822006845099</v>
      </c>
      <c r="AC21" s="153">
        <v>6990887.8575135451</v>
      </c>
      <c r="AF21" s="1" t="s">
        <v>2</v>
      </c>
      <c r="AG21" s="1">
        <v>3</v>
      </c>
    </row>
    <row r="22" spans="1:33" ht="14.5" thickBot="1" x14ac:dyDescent="0.3">
      <c r="A22" s="202"/>
      <c r="B22" s="200"/>
      <c r="C22" s="112" t="s">
        <v>34</v>
      </c>
      <c r="D22" s="113">
        <v>31</v>
      </c>
      <c r="E22" s="108">
        <v>3313831.2681825524</v>
      </c>
      <c r="F22" s="109">
        <v>2527128.4339272822</v>
      </c>
      <c r="G22" s="109">
        <v>2250224.9857810633</v>
      </c>
      <c r="H22" s="109">
        <v>2337016.1632865546</v>
      </c>
      <c r="I22" s="109">
        <v>3755258.6714154752</v>
      </c>
      <c r="J22" s="109">
        <v>2894815.7673233915</v>
      </c>
      <c r="K22" s="109">
        <v>3502615.5800988474</v>
      </c>
      <c r="L22" s="109">
        <v>831938.11705265753</v>
      </c>
      <c r="M22" s="109">
        <v>804303.02263719146</v>
      </c>
      <c r="N22" s="109">
        <v>829572.92209672497</v>
      </c>
      <c r="O22" s="109">
        <v>959845.45121265994</v>
      </c>
      <c r="P22" s="109">
        <v>1047020.0063037444</v>
      </c>
      <c r="Q22" s="109">
        <v>941708.09602958907</v>
      </c>
      <c r="R22" s="109">
        <v>872732.20701094414</v>
      </c>
      <c r="S22" s="109">
        <v>908549.24129119457</v>
      </c>
      <c r="T22" s="109">
        <v>939711.96108132042</v>
      </c>
      <c r="U22" s="109">
        <v>973689.41709129279</v>
      </c>
      <c r="V22" s="109">
        <v>2569671.3248508032</v>
      </c>
      <c r="W22" s="109">
        <v>3284318.9230552674</v>
      </c>
      <c r="X22" s="109">
        <v>3657653.5804819674</v>
      </c>
      <c r="Y22" s="109">
        <v>3289771.8252830016</v>
      </c>
      <c r="Z22" s="109">
        <v>2504949.8481343398</v>
      </c>
      <c r="AA22" s="109">
        <v>1426373.480986313</v>
      </c>
      <c r="AB22" s="142">
        <v>467630.78251928126</v>
      </c>
      <c r="AC22" s="152">
        <v>46890331.077133469</v>
      </c>
      <c r="AD22" s="152"/>
    </row>
    <row r="23" spans="1:33" ht="14" x14ac:dyDescent="0.25">
      <c r="A23" s="204">
        <v>48305</v>
      </c>
      <c r="B23" s="199">
        <v>43137199.766847797</v>
      </c>
      <c r="C23" s="94" t="s">
        <v>35</v>
      </c>
      <c r="D23" s="95">
        <v>22</v>
      </c>
      <c r="E23" s="148">
        <v>93238.926536724219</v>
      </c>
      <c r="F23" s="149">
        <v>72321.588541572914</v>
      </c>
      <c r="G23" s="149">
        <v>63904.500600207357</v>
      </c>
      <c r="H23" s="149">
        <v>71787.57896017551</v>
      </c>
      <c r="I23" s="149">
        <v>136648.47042702432</v>
      </c>
      <c r="J23" s="149">
        <v>129742.32895345695</v>
      </c>
      <c r="K23" s="149">
        <v>150061.74561869149</v>
      </c>
      <c r="L23" s="149">
        <v>14501.916528524296</v>
      </c>
      <c r="M23" s="149">
        <v>21023.41580854018</v>
      </c>
      <c r="N23" s="149">
        <v>22980.499007862276</v>
      </c>
      <c r="O23" s="149">
        <v>27051.550574190584</v>
      </c>
      <c r="P23" s="149">
        <v>30534.453328324078</v>
      </c>
      <c r="Q23" s="149">
        <v>26934.996101573641</v>
      </c>
      <c r="R23" s="149">
        <v>24703.944675946168</v>
      </c>
      <c r="S23" s="149">
        <v>27741.645155169357</v>
      </c>
      <c r="T23" s="149">
        <v>29276.124119979391</v>
      </c>
      <c r="U23" s="149">
        <v>28605.760346067495</v>
      </c>
      <c r="V23" s="149">
        <v>95616.991107005437</v>
      </c>
      <c r="W23" s="149">
        <v>118874.80021239787</v>
      </c>
      <c r="X23" s="149">
        <v>127165.29956152364</v>
      </c>
      <c r="Y23" s="149">
        <v>113402.9889992159</v>
      </c>
      <c r="Z23" s="149">
        <v>84925.42112047135</v>
      </c>
      <c r="AA23" s="149">
        <v>47075.804253101342</v>
      </c>
      <c r="AB23" s="150">
        <v>15107.195817910357</v>
      </c>
      <c r="AC23" s="151">
        <v>34611014.819824435</v>
      </c>
      <c r="AF23" s="1" t="s">
        <v>1</v>
      </c>
      <c r="AG23" s="1">
        <v>4</v>
      </c>
    </row>
    <row r="24" spans="1:33" ht="14" x14ac:dyDescent="0.25">
      <c r="A24" s="201"/>
      <c r="B24" s="199"/>
      <c r="C24" s="100" t="s">
        <v>36</v>
      </c>
      <c r="D24" s="101">
        <v>4</v>
      </c>
      <c r="E24" s="145">
        <v>112932.23224130046</v>
      </c>
      <c r="F24" s="146">
        <v>87649.694033864667</v>
      </c>
      <c r="G24" s="146">
        <v>75154.699530066791</v>
      </c>
      <c r="H24" s="146">
        <v>74895.232231753864</v>
      </c>
      <c r="I24" s="146">
        <v>98530.538807585617</v>
      </c>
      <c r="J24" s="146">
        <v>39077.303551754652</v>
      </c>
      <c r="K24" s="146">
        <v>85392.509371335022</v>
      </c>
      <c r="L24" s="146">
        <v>6329.9022472057277</v>
      </c>
      <c r="M24" s="146">
        <v>16077.782072488311</v>
      </c>
      <c r="N24" s="146">
        <v>19617.127444349786</v>
      </c>
      <c r="O24" s="146">
        <v>24286.271761494198</v>
      </c>
      <c r="P24" s="146">
        <v>27921.475529472496</v>
      </c>
      <c r="Q24" s="146">
        <v>26298.00957424174</v>
      </c>
      <c r="R24" s="146">
        <v>19815.630221106236</v>
      </c>
      <c r="S24" s="146">
        <v>13924.200905184205</v>
      </c>
      <c r="T24" s="146">
        <v>11616.595156251369</v>
      </c>
      <c r="U24" s="146">
        <v>9672.1640609892529</v>
      </c>
      <c r="V24" s="146">
        <v>72024.187083935438</v>
      </c>
      <c r="W24" s="146">
        <v>98672.883179972487</v>
      </c>
      <c r="X24" s="146">
        <v>104684.65281298722</v>
      </c>
      <c r="Y24" s="146">
        <v>93913.399161135254</v>
      </c>
      <c r="Z24" s="146">
        <v>72836.344076837515</v>
      </c>
      <c r="AA24" s="146">
        <v>44983.842379331494</v>
      </c>
      <c r="AB24" s="147">
        <v>16747.588150032509</v>
      </c>
      <c r="AC24" s="152">
        <v>5012217.0623387061</v>
      </c>
      <c r="AF24" s="1" t="s">
        <v>3</v>
      </c>
      <c r="AG24" s="1">
        <v>4</v>
      </c>
    </row>
    <row r="25" spans="1:33" ht="14" x14ac:dyDescent="0.25">
      <c r="A25" s="201"/>
      <c r="B25" s="199"/>
      <c r="C25" s="106" t="s">
        <v>37</v>
      </c>
      <c r="D25" s="107">
        <v>4</v>
      </c>
      <c r="E25" s="174">
        <v>109499.11742215023</v>
      </c>
      <c r="F25" s="143">
        <v>80531.325145482828</v>
      </c>
      <c r="G25" s="143">
        <v>64632.520133129794</v>
      </c>
      <c r="H25" s="143">
        <v>59585.138081151395</v>
      </c>
      <c r="I25" s="143">
        <v>64331.222359524065</v>
      </c>
      <c r="J25" s="143">
        <v>0</v>
      </c>
      <c r="K25" s="143">
        <v>16382.017457015991</v>
      </c>
      <c r="L25" s="143">
        <v>15863.551345070888</v>
      </c>
      <c r="M25" s="143">
        <v>0</v>
      </c>
      <c r="N25" s="143">
        <v>1501.915299176879</v>
      </c>
      <c r="O25" s="143">
        <v>5353.9870169263168</v>
      </c>
      <c r="P25" s="143">
        <v>4614.3077761610057</v>
      </c>
      <c r="Q25" s="143">
        <v>6000.8172235848342</v>
      </c>
      <c r="R25" s="143">
        <v>5324.9591193629612</v>
      </c>
      <c r="S25" s="143">
        <v>3182.2166921547914</v>
      </c>
      <c r="T25" s="143">
        <v>1018.4210977968762</v>
      </c>
      <c r="U25" s="143">
        <v>2993.2984118268373</v>
      </c>
      <c r="V25" s="143">
        <v>58377.204308487489</v>
      </c>
      <c r="W25" s="143">
        <v>85745.134010179594</v>
      </c>
      <c r="X25" s="143">
        <v>100290.57264530158</v>
      </c>
      <c r="Y25" s="143">
        <v>91933.630312410984</v>
      </c>
      <c r="Z25" s="143">
        <v>67231.882712560895</v>
      </c>
      <c r="AA25" s="143">
        <v>31778.947743293735</v>
      </c>
      <c r="AB25" s="144">
        <v>2319.7848584179014</v>
      </c>
      <c r="AC25" s="153">
        <v>3513967.8846846721</v>
      </c>
      <c r="AF25" s="1" t="s">
        <v>2</v>
      </c>
      <c r="AG25" s="1">
        <v>4</v>
      </c>
    </row>
    <row r="26" spans="1:33" ht="14.5" thickBot="1" x14ac:dyDescent="0.3">
      <c r="A26" s="202"/>
      <c r="B26" s="200"/>
      <c r="C26" s="112" t="s">
        <v>34</v>
      </c>
      <c r="D26" s="113">
        <v>30</v>
      </c>
      <c r="E26" s="108">
        <v>2940981.7824617354</v>
      </c>
      <c r="F26" s="109">
        <v>2263799.0246319938</v>
      </c>
      <c r="G26" s="109">
        <v>1965047.8918573481</v>
      </c>
      <c r="H26" s="109">
        <v>2117248.2183754821</v>
      </c>
      <c r="I26" s="109">
        <v>3657713.394062974</v>
      </c>
      <c r="J26" s="109">
        <v>3010640.4511830714</v>
      </c>
      <c r="K26" s="109">
        <v>3708456.5109246173</v>
      </c>
      <c r="L26" s="109">
        <v>407815.97799664096</v>
      </c>
      <c r="M26" s="109">
        <v>526826.27607783722</v>
      </c>
      <c r="N26" s="109">
        <v>590047.14914707677</v>
      </c>
      <c r="O26" s="109">
        <v>713695.14774587483</v>
      </c>
      <c r="P26" s="109">
        <v>801901.10644566373</v>
      </c>
      <c r="Q26" s="109">
        <v>721765.22142592631</v>
      </c>
      <c r="R26" s="109">
        <v>644049.14023269247</v>
      </c>
      <c r="S26" s="109">
        <v>678741.8638030818</v>
      </c>
      <c r="T26" s="109">
        <v>694614.79565573961</v>
      </c>
      <c r="U26" s="109">
        <v>679988.57750474918</v>
      </c>
      <c r="V26" s="109">
        <v>2625179.3699238114</v>
      </c>
      <c r="W26" s="109">
        <v>3352917.6734333616</v>
      </c>
      <c r="X26" s="109">
        <v>3617537.4921866753</v>
      </c>
      <c r="Y26" s="109">
        <v>3238253.8758769347</v>
      </c>
      <c r="Z26" s="109">
        <v>2428632.1718079634</v>
      </c>
      <c r="AA26" s="109">
        <v>1342718.8540587304</v>
      </c>
      <c r="AB26" s="142">
        <v>408627.80002782948</v>
      </c>
      <c r="AC26" s="152">
        <v>43137199.766847812</v>
      </c>
      <c r="AD26" s="152"/>
    </row>
    <row r="27" spans="1:33" ht="14" x14ac:dyDescent="0.25">
      <c r="A27" s="204">
        <v>48335</v>
      </c>
      <c r="B27" s="199">
        <v>45587372.993837647</v>
      </c>
      <c r="C27" s="94" t="s">
        <v>35</v>
      </c>
      <c r="D27" s="95">
        <v>19</v>
      </c>
      <c r="E27" s="148">
        <v>98422.25782910554</v>
      </c>
      <c r="F27" s="149">
        <v>77518.378904119614</v>
      </c>
      <c r="G27" s="149">
        <v>68180.500405132028</v>
      </c>
      <c r="H27" s="149">
        <v>76730.33258047438</v>
      </c>
      <c r="I27" s="149">
        <v>144901.34986390549</v>
      </c>
      <c r="J27" s="149">
        <v>136206.07842070874</v>
      </c>
      <c r="K27" s="149">
        <v>158027.39902458721</v>
      </c>
      <c r="L27" s="149">
        <v>19178.022930247022</v>
      </c>
      <c r="M27" s="149">
        <v>26358.275728786906</v>
      </c>
      <c r="N27" s="149">
        <v>29699.100571530911</v>
      </c>
      <c r="O27" s="149">
        <v>34860.136468097015</v>
      </c>
      <c r="P27" s="149">
        <v>37634.037556617019</v>
      </c>
      <c r="Q27" s="149">
        <v>33558.703345669834</v>
      </c>
      <c r="R27" s="149">
        <v>30958.117656646427</v>
      </c>
      <c r="S27" s="149">
        <v>33945.390200585571</v>
      </c>
      <c r="T27" s="149">
        <v>35718.221087054386</v>
      </c>
      <c r="U27" s="149">
        <v>35166.79463305165</v>
      </c>
      <c r="V27" s="149">
        <v>100270.7685033975</v>
      </c>
      <c r="W27" s="149">
        <v>125286.781041208</v>
      </c>
      <c r="X27" s="149">
        <v>132562.18118019513</v>
      </c>
      <c r="Y27" s="149">
        <v>118206.1001929515</v>
      </c>
      <c r="Z27" s="149">
        <v>90038.443435112495</v>
      </c>
      <c r="AA27" s="149">
        <v>49556.366010857535</v>
      </c>
      <c r="AB27" s="150">
        <v>16371.568172120262</v>
      </c>
      <c r="AC27" s="151">
        <v>32477750.809101079</v>
      </c>
      <c r="AF27" s="1" t="s">
        <v>1</v>
      </c>
      <c r="AG27" s="1">
        <v>5</v>
      </c>
    </row>
    <row r="28" spans="1:33" ht="14" x14ac:dyDescent="0.25">
      <c r="A28" s="201"/>
      <c r="B28" s="199"/>
      <c r="C28" s="100" t="s">
        <v>36</v>
      </c>
      <c r="D28" s="101">
        <v>4</v>
      </c>
      <c r="E28" s="145">
        <v>116974.16557379677</v>
      </c>
      <c r="F28" s="146">
        <v>90698.168886228435</v>
      </c>
      <c r="G28" s="146">
        <v>78344.665044834241</v>
      </c>
      <c r="H28" s="146">
        <v>79407.563757422817</v>
      </c>
      <c r="I28" s="146">
        <v>103725.25279853972</v>
      </c>
      <c r="J28" s="146">
        <v>37008.155282745814</v>
      </c>
      <c r="K28" s="146">
        <v>89661.399510083778</v>
      </c>
      <c r="L28" s="146">
        <v>6228.2377368645712</v>
      </c>
      <c r="M28" s="146">
        <v>18450.136123305016</v>
      </c>
      <c r="N28" s="146">
        <v>25774.695813889772</v>
      </c>
      <c r="O28" s="146">
        <v>30601.79795907579</v>
      </c>
      <c r="P28" s="146">
        <v>33497.791766284419</v>
      </c>
      <c r="Q28" s="146">
        <v>31326.389037889952</v>
      </c>
      <c r="R28" s="146">
        <v>24505.637979013674</v>
      </c>
      <c r="S28" s="146">
        <v>19147.443833744775</v>
      </c>
      <c r="T28" s="146">
        <v>16099.874549790349</v>
      </c>
      <c r="U28" s="146">
        <v>14819.526286510072</v>
      </c>
      <c r="V28" s="146">
        <v>74648.297603575222</v>
      </c>
      <c r="W28" s="146">
        <v>100131.2774128085</v>
      </c>
      <c r="X28" s="146">
        <v>105792.04054711908</v>
      </c>
      <c r="Y28" s="146">
        <v>95646.489408169014</v>
      </c>
      <c r="Z28" s="146">
        <v>74573.243225079263</v>
      </c>
      <c r="AA28" s="146">
        <v>44868.908985262104</v>
      </c>
      <c r="AB28" s="147">
        <v>16070.720751686855</v>
      </c>
      <c r="AC28" s="152">
        <v>5312007.5194948791</v>
      </c>
      <c r="AF28" s="1" t="s">
        <v>3</v>
      </c>
      <c r="AG28" s="1">
        <v>5</v>
      </c>
    </row>
    <row r="29" spans="1:33" ht="14" x14ac:dyDescent="0.25">
      <c r="A29" s="201"/>
      <c r="B29" s="199"/>
      <c r="C29" s="106" t="s">
        <v>37</v>
      </c>
      <c r="D29" s="107">
        <v>8</v>
      </c>
      <c r="E29" s="174">
        <v>108271.64102301766</v>
      </c>
      <c r="F29" s="143">
        <v>79878.492169321005</v>
      </c>
      <c r="G29" s="143">
        <v>65548.100478194363</v>
      </c>
      <c r="H29" s="143">
        <v>59210.389332050341</v>
      </c>
      <c r="I29" s="143">
        <v>65226.280360711375</v>
      </c>
      <c r="J29" s="143">
        <v>0</v>
      </c>
      <c r="K29" s="143">
        <v>14480.642918316904</v>
      </c>
      <c r="L29" s="143">
        <v>22062.745416219903</v>
      </c>
      <c r="M29" s="143">
        <v>1318.6070219384103</v>
      </c>
      <c r="N29" s="143">
        <v>6929.4489907559782</v>
      </c>
      <c r="O29" s="143">
        <v>13793.326494974197</v>
      </c>
      <c r="P29" s="143">
        <v>17110.964526237945</v>
      </c>
      <c r="Q29" s="143">
        <v>19718.710090146993</v>
      </c>
      <c r="R29" s="143">
        <v>17364.439955801579</v>
      </c>
      <c r="S29" s="143">
        <v>15810.115488152529</v>
      </c>
      <c r="T29" s="143">
        <v>14334.168828769067</v>
      </c>
      <c r="U29" s="143">
        <v>16478.829804504418</v>
      </c>
      <c r="V29" s="143">
        <v>58010.701577843836</v>
      </c>
      <c r="W29" s="143">
        <v>86353.026015943804</v>
      </c>
      <c r="X29" s="143">
        <v>98304.999710759264</v>
      </c>
      <c r="Y29" s="143">
        <v>88960.168661165968</v>
      </c>
      <c r="Z29" s="143">
        <v>65779.782279560764</v>
      </c>
      <c r="AA29" s="143">
        <v>34183.602000821156</v>
      </c>
      <c r="AB29" s="144">
        <v>5572.6500100019684</v>
      </c>
      <c r="AC29" s="153">
        <v>7797614.6652416773</v>
      </c>
      <c r="AF29" s="1" t="s">
        <v>2</v>
      </c>
      <c r="AG29" s="1">
        <v>5</v>
      </c>
    </row>
    <row r="30" spans="1:33" ht="14.5" thickBot="1" x14ac:dyDescent="0.3">
      <c r="A30" s="202"/>
      <c r="B30" s="200"/>
      <c r="C30" s="112" t="s">
        <v>34</v>
      </c>
      <c r="D30" s="113">
        <v>31</v>
      </c>
      <c r="E30" s="108">
        <v>3204092.6892323336</v>
      </c>
      <c r="F30" s="109">
        <v>2474669.8120777542</v>
      </c>
      <c r="G30" s="109">
        <v>2133192.9717024006</v>
      </c>
      <c r="H30" s="109">
        <v>2249189.6887151073</v>
      </c>
      <c r="I30" s="109">
        <v>3689836.9014940541</v>
      </c>
      <c r="J30" s="109">
        <v>2735948.1111244494</v>
      </c>
      <c r="K30" s="109">
        <v>3477011.3228540272</v>
      </c>
      <c r="L30" s="109">
        <v>565797.3499519109</v>
      </c>
      <c r="M30" s="109">
        <v>585156.63951567863</v>
      </c>
      <c r="N30" s="109">
        <v>722817.28604069422</v>
      </c>
      <c r="O30" s="109">
        <v>895096.39668994001</v>
      </c>
      <c r="P30" s="109">
        <v>985925.59685076459</v>
      </c>
      <c r="Q30" s="109">
        <v>920670.60044046259</v>
      </c>
      <c r="R30" s="109">
        <v>825142.30703874934</v>
      </c>
      <c r="S30" s="109">
        <v>848033.11305132508</v>
      </c>
      <c r="T30" s="109">
        <v>857719.04948334722</v>
      </c>
      <c r="U30" s="109">
        <v>859277.84161005705</v>
      </c>
      <c r="V30" s="109">
        <v>2667823.4046016037</v>
      </c>
      <c r="W30" s="109">
        <v>3471798.1575617362</v>
      </c>
      <c r="X30" s="109">
        <v>3728289.6022982579</v>
      </c>
      <c r="Y30" s="109">
        <v>3340183.2105880827</v>
      </c>
      <c r="Z30" s="109">
        <v>2535261.6564039406</v>
      </c>
      <c r="AA30" s="109">
        <v>1394515.4061539108</v>
      </c>
      <c r="AB30" s="142">
        <v>419923.87835704815</v>
      </c>
      <c r="AC30" s="152">
        <v>45587372.99383764</v>
      </c>
      <c r="AD30" s="152"/>
    </row>
    <row r="31" spans="1:33" ht="14" x14ac:dyDescent="0.25">
      <c r="A31" s="204">
        <v>48366</v>
      </c>
      <c r="B31" s="199">
        <v>44878138.730196141</v>
      </c>
      <c r="C31" s="94" t="s">
        <v>35</v>
      </c>
      <c r="D31" s="95">
        <v>21</v>
      </c>
      <c r="E31" s="148">
        <v>94812.153795748934</v>
      </c>
      <c r="F31" s="149">
        <v>72481.470807850652</v>
      </c>
      <c r="G31" s="149">
        <v>63430.19976280121</v>
      </c>
      <c r="H31" s="149">
        <v>69849.215682570168</v>
      </c>
      <c r="I31" s="149">
        <v>122563.52564071045</v>
      </c>
      <c r="J31" s="149">
        <v>94544.639721161904</v>
      </c>
      <c r="K31" s="149">
        <v>137608.98508374728</v>
      </c>
      <c r="L31" s="149">
        <v>24438.676622540257</v>
      </c>
      <c r="M31" s="149">
        <v>33997.801780463065</v>
      </c>
      <c r="N31" s="149">
        <v>38225.275094606288</v>
      </c>
      <c r="O31" s="149">
        <v>43464.475975678681</v>
      </c>
      <c r="P31" s="149">
        <v>47009.304492925745</v>
      </c>
      <c r="Q31" s="149">
        <v>44559.132132295599</v>
      </c>
      <c r="R31" s="149">
        <v>40937.78849538674</v>
      </c>
      <c r="S31" s="149">
        <v>42491.50381688225</v>
      </c>
      <c r="T31" s="149">
        <v>42074.544002056515</v>
      </c>
      <c r="U31" s="149">
        <v>40468.047144949291</v>
      </c>
      <c r="V31" s="149">
        <v>95764.624907012592</v>
      </c>
      <c r="W31" s="149">
        <v>118791.79643551323</v>
      </c>
      <c r="X31" s="149">
        <v>126257.89763287782</v>
      </c>
      <c r="Y31" s="149">
        <v>112782.60527837454</v>
      </c>
      <c r="Z31" s="149">
        <v>85657.269666410561</v>
      </c>
      <c r="AA31" s="149">
        <v>49261.591014560101</v>
      </c>
      <c r="AB31" s="150">
        <v>16901.288099736914</v>
      </c>
      <c r="AC31" s="151">
        <v>34825850.07482408</v>
      </c>
      <c r="AF31" s="1" t="s">
        <v>1</v>
      </c>
      <c r="AG31" s="1">
        <v>6</v>
      </c>
    </row>
    <row r="32" spans="1:33" ht="14" x14ac:dyDescent="0.25">
      <c r="A32" s="201"/>
      <c r="B32" s="199"/>
      <c r="C32" s="100" t="s">
        <v>36</v>
      </c>
      <c r="D32" s="101">
        <v>4</v>
      </c>
      <c r="E32" s="145">
        <v>112675.53522019055</v>
      </c>
      <c r="F32" s="146">
        <v>86885.293280409926</v>
      </c>
      <c r="G32" s="146">
        <v>75177.786343156273</v>
      </c>
      <c r="H32" s="146">
        <v>75486.152319362751</v>
      </c>
      <c r="I32" s="146">
        <v>98782.962837803163</v>
      </c>
      <c r="J32" s="146">
        <v>29905.471844992153</v>
      </c>
      <c r="K32" s="146">
        <v>80729.099062100853</v>
      </c>
      <c r="L32" s="146">
        <v>9427.8365967354348</v>
      </c>
      <c r="M32" s="146">
        <v>23962.275027775006</v>
      </c>
      <c r="N32" s="146">
        <v>31777.721449395442</v>
      </c>
      <c r="O32" s="146">
        <v>37075.002252870683</v>
      </c>
      <c r="P32" s="146">
        <v>39676.699413064031</v>
      </c>
      <c r="Q32" s="146">
        <v>37561.123905681867</v>
      </c>
      <c r="R32" s="146">
        <v>30783.948064440548</v>
      </c>
      <c r="S32" s="146">
        <v>25222.689257134192</v>
      </c>
      <c r="T32" s="146">
        <v>21862.121786253705</v>
      </c>
      <c r="U32" s="146">
        <v>18904.699344266297</v>
      </c>
      <c r="V32" s="146">
        <v>70084.051726252612</v>
      </c>
      <c r="W32" s="146">
        <v>96132.203743497565</v>
      </c>
      <c r="X32" s="146">
        <v>105155.61272641679</v>
      </c>
      <c r="Y32" s="146">
        <v>94495.249828214743</v>
      </c>
      <c r="Z32" s="146">
        <v>74602.311101025218</v>
      </c>
      <c r="AA32" s="146">
        <v>47377.34349106266</v>
      </c>
      <c r="AB32" s="147">
        <v>18641.803747772381</v>
      </c>
      <c r="AC32" s="152">
        <v>5369539.9774795007</v>
      </c>
      <c r="AF32" s="1" t="s">
        <v>3</v>
      </c>
      <c r="AG32" s="1">
        <v>6</v>
      </c>
    </row>
    <row r="33" spans="1:33" ht="14" x14ac:dyDescent="0.25">
      <c r="A33" s="201"/>
      <c r="B33" s="199"/>
      <c r="C33" s="106" t="s">
        <v>37</v>
      </c>
      <c r="D33" s="107">
        <v>5</v>
      </c>
      <c r="E33" s="174">
        <v>106382.94624344457</v>
      </c>
      <c r="F33" s="143">
        <v>78399.373836882252</v>
      </c>
      <c r="G33" s="143">
        <v>63211.916574896015</v>
      </c>
      <c r="H33" s="143">
        <v>57591.658324777949</v>
      </c>
      <c r="I33" s="143">
        <v>63844.235636660822</v>
      </c>
      <c r="J33" s="143">
        <v>0</v>
      </c>
      <c r="K33" s="143">
        <v>14695.341155054084</v>
      </c>
      <c r="L33" s="143">
        <v>26854.692741367875</v>
      </c>
      <c r="M33" s="143">
        <v>1013.8789920129117</v>
      </c>
      <c r="N33" s="143">
        <v>8006.7631797786353</v>
      </c>
      <c r="O33" s="143">
        <v>12690.430909170191</v>
      </c>
      <c r="P33" s="143">
        <v>16524.841072207528</v>
      </c>
      <c r="Q33" s="143">
        <v>16433.407924783442</v>
      </c>
      <c r="R33" s="143">
        <v>15087.109980514066</v>
      </c>
      <c r="S33" s="143">
        <v>12104.924002698484</v>
      </c>
      <c r="T33" s="143">
        <v>10166.982351459123</v>
      </c>
      <c r="U33" s="143">
        <v>9714.3170869312726</v>
      </c>
      <c r="V33" s="143">
        <v>50124.405779783578</v>
      </c>
      <c r="W33" s="143">
        <v>79758.916811637057</v>
      </c>
      <c r="X33" s="143">
        <v>94870.825992844926</v>
      </c>
      <c r="Y33" s="143">
        <v>88224.742895734307</v>
      </c>
      <c r="Z33" s="143">
        <v>66526.113845261905</v>
      </c>
      <c r="AA33" s="143">
        <v>36783.575456331724</v>
      </c>
      <c r="AB33" s="144">
        <v>7538.3347842805924</v>
      </c>
      <c r="AC33" s="153">
        <v>4682748.6778925657</v>
      </c>
      <c r="AF33" s="1" t="s">
        <v>2</v>
      </c>
      <c r="AG33" s="1">
        <v>6</v>
      </c>
    </row>
    <row r="34" spans="1:33" ht="14.5" thickBot="1" x14ac:dyDescent="0.3">
      <c r="A34" s="202"/>
      <c r="B34" s="200"/>
      <c r="C34" s="112" t="s">
        <v>34</v>
      </c>
      <c r="D34" s="113">
        <v>30</v>
      </c>
      <c r="E34" s="108">
        <v>2973672.1018087128</v>
      </c>
      <c r="F34" s="109">
        <v>2261648.9292709148</v>
      </c>
      <c r="G34" s="109">
        <v>1948804.9232659307</v>
      </c>
      <c r="H34" s="109">
        <v>2056736.4302353142</v>
      </c>
      <c r="I34" s="109">
        <v>3288187.0679894364</v>
      </c>
      <c r="J34" s="109">
        <v>2105059.3215243686</v>
      </c>
      <c r="K34" s="109">
        <v>3286181.7887823666</v>
      </c>
      <c r="L34" s="109">
        <v>685197.01916712651</v>
      </c>
      <c r="M34" s="109">
        <v>814872.33246088889</v>
      </c>
      <c r="N34" s="109">
        <v>969875.47868320695</v>
      </c>
      <c r="O34" s="109">
        <v>1124506.1590465861</v>
      </c>
      <c r="P34" s="109">
        <v>1228526.3973647342</v>
      </c>
      <c r="Q34" s="109">
        <v>1168153.3100248524</v>
      </c>
      <c r="R34" s="109">
        <v>1058264.900563454</v>
      </c>
      <c r="S34" s="109">
        <v>1053736.9571965565</v>
      </c>
      <c r="T34" s="109">
        <v>1021848.8229454972</v>
      </c>
      <c r="U34" s="109">
        <v>974019.37285565666</v>
      </c>
      <c r="V34" s="109">
        <v>2542015.358851193</v>
      </c>
      <c r="W34" s="109">
        <v>3277951.1241779532</v>
      </c>
      <c r="X34" s="109">
        <v>3546392.4311603261</v>
      </c>
      <c r="Y34" s="109">
        <v>3187539.4246373959</v>
      </c>
      <c r="Z34" s="109">
        <v>2429842.4766250323</v>
      </c>
      <c r="AA34" s="109">
        <v>1407920.6625516713</v>
      </c>
      <c r="AB34" s="142">
        <v>467185.9390069677</v>
      </c>
      <c r="AC34" s="152">
        <v>44878138.730196148</v>
      </c>
      <c r="AD34" s="152"/>
    </row>
    <row r="35" spans="1:33" ht="14" x14ac:dyDescent="0.25">
      <c r="A35" s="204">
        <v>48396</v>
      </c>
      <c r="B35" s="199">
        <v>45721604.406916007</v>
      </c>
      <c r="C35" s="94" t="s">
        <v>35</v>
      </c>
      <c r="D35" s="95">
        <v>20</v>
      </c>
      <c r="E35" s="148">
        <v>76426.493279080096</v>
      </c>
      <c r="F35" s="149">
        <v>53044.705146871594</v>
      </c>
      <c r="G35" s="149">
        <v>42778.377592408811</v>
      </c>
      <c r="H35" s="149">
        <v>43523.032337762343</v>
      </c>
      <c r="I35" s="149">
        <v>89343.973123416683</v>
      </c>
      <c r="J35" s="149">
        <v>88719.474554672051</v>
      </c>
      <c r="K35" s="149">
        <v>125326.36437240997</v>
      </c>
      <c r="L35" s="149">
        <v>27486.87376540343</v>
      </c>
      <c r="M35" s="149">
        <v>37786.054043115815</v>
      </c>
      <c r="N35" s="149">
        <v>44870.190219779775</v>
      </c>
      <c r="O35" s="149">
        <v>51111.589537427441</v>
      </c>
      <c r="P35" s="149">
        <v>56382.732493299947</v>
      </c>
      <c r="Q35" s="149">
        <v>52364.679041627147</v>
      </c>
      <c r="R35" s="149">
        <v>48558.472766099134</v>
      </c>
      <c r="S35" s="149">
        <v>49368.864566683202</v>
      </c>
      <c r="T35" s="149">
        <v>49910.820395523609</v>
      </c>
      <c r="U35" s="149">
        <v>50091.075369586142</v>
      </c>
      <c r="V35" s="149">
        <v>92224.104435568035</v>
      </c>
      <c r="W35" s="149">
        <v>124820.72738055247</v>
      </c>
      <c r="X35" s="149">
        <v>147439.09748002837</v>
      </c>
      <c r="Y35" s="149">
        <v>132387.89540197194</v>
      </c>
      <c r="Z35" s="149">
        <v>99863.246028710317</v>
      </c>
      <c r="AA35" s="149">
        <v>54531.288397855868</v>
      </c>
      <c r="AB35" s="150">
        <v>10672.958152481511</v>
      </c>
      <c r="AC35" s="151">
        <v>32980661.797646713</v>
      </c>
      <c r="AF35" s="1" t="s">
        <v>1</v>
      </c>
      <c r="AG35" s="1">
        <v>7</v>
      </c>
    </row>
    <row r="36" spans="1:33" ht="14" x14ac:dyDescent="0.25">
      <c r="A36" s="201"/>
      <c r="B36" s="199"/>
      <c r="C36" s="100" t="s">
        <v>36</v>
      </c>
      <c r="D36" s="101">
        <v>5</v>
      </c>
      <c r="E36" s="145">
        <v>98483.751344084754</v>
      </c>
      <c r="F36" s="146">
        <v>70733.67076969934</v>
      </c>
      <c r="G36" s="146">
        <v>55784.477024369618</v>
      </c>
      <c r="H36" s="146">
        <v>54382.228664150949</v>
      </c>
      <c r="I36" s="146">
        <v>75885.956507401337</v>
      </c>
      <c r="J36" s="146">
        <v>17429.159169682804</v>
      </c>
      <c r="K36" s="146">
        <v>53949.581678433875</v>
      </c>
      <c r="L36" s="146">
        <v>16678.735972950795</v>
      </c>
      <c r="M36" s="146">
        <v>28327.302049537469</v>
      </c>
      <c r="N36" s="146">
        <v>38675.633127142341</v>
      </c>
      <c r="O36" s="146">
        <v>45316.093881169218</v>
      </c>
      <c r="P36" s="146">
        <v>49606.096079069932</v>
      </c>
      <c r="Q36" s="146">
        <v>47727.715698175925</v>
      </c>
      <c r="R36" s="146">
        <v>40916.106223376424</v>
      </c>
      <c r="S36" s="146">
        <v>33705.213177660291</v>
      </c>
      <c r="T36" s="146">
        <v>30105.470180282369</v>
      </c>
      <c r="U36" s="146">
        <v>31572.789323510504</v>
      </c>
      <c r="V36" s="146">
        <v>63485.492091974025</v>
      </c>
      <c r="W36" s="146">
        <v>99534.212470772414</v>
      </c>
      <c r="X36" s="146">
        <v>122498.97188116556</v>
      </c>
      <c r="Y36" s="146">
        <v>110910.25181359304</v>
      </c>
      <c r="Z36" s="146">
        <v>86911.329209231189</v>
      </c>
      <c r="AA36" s="146">
        <v>51695.061392123156</v>
      </c>
      <c r="AB36" s="147">
        <v>16661.239135344931</v>
      </c>
      <c r="AC36" s="152">
        <v>6704882.694324512</v>
      </c>
      <c r="AF36" s="1" t="s">
        <v>3</v>
      </c>
      <c r="AG36" s="1">
        <v>7</v>
      </c>
    </row>
    <row r="37" spans="1:33" ht="14" x14ac:dyDescent="0.25">
      <c r="A37" s="201"/>
      <c r="B37" s="199"/>
      <c r="C37" s="106" t="s">
        <v>37</v>
      </c>
      <c r="D37" s="107">
        <v>6</v>
      </c>
      <c r="E37" s="174">
        <v>96088.923613498002</v>
      </c>
      <c r="F37" s="143">
        <v>66511.501684844523</v>
      </c>
      <c r="G37" s="143">
        <v>51231.071700956207</v>
      </c>
      <c r="H37" s="143">
        <v>43551.13173485986</v>
      </c>
      <c r="I37" s="143">
        <v>50384.130825655157</v>
      </c>
      <c r="J37" s="143">
        <v>0</v>
      </c>
      <c r="K37" s="143">
        <v>1066.9276755203318</v>
      </c>
      <c r="L37" s="143">
        <v>68122.680942206891</v>
      </c>
      <c r="M37" s="143">
        <v>20335.545875435386</v>
      </c>
      <c r="N37" s="143">
        <v>16687.011691977019</v>
      </c>
      <c r="O37" s="143">
        <v>21325.273756364844</v>
      </c>
      <c r="P37" s="143">
        <v>27044.224592222581</v>
      </c>
      <c r="Q37" s="143">
        <v>28411.486906086833</v>
      </c>
      <c r="R37" s="143">
        <v>23559.388484466508</v>
      </c>
      <c r="S37" s="143">
        <v>18472.044087124406</v>
      </c>
      <c r="T37" s="143">
        <v>15824.828840574442</v>
      </c>
      <c r="U37" s="143">
        <v>16205.493220821838</v>
      </c>
      <c r="V37" s="143">
        <v>41371.874058971036</v>
      </c>
      <c r="W37" s="143">
        <v>79406.257432708808</v>
      </c>
      <c r="X37" s="143">
        <v>110960.83285924628</v>
      </c>
      <c r="Y37" s="143">
        <v>102608.37141701307</v>
      </c>
      <c r="Z37" s="143">
        <v>73489.231484570002</v>
      </c>
      <c r="AA37" s="143">
        <v>32402.964150133037</v>
      </c>
      <c r="AB37" s="144">
        <v>948.78878887270309</v>
      </c>
      <c r="AC37" s="153">
        <v>6036059.9149447791</v>
      </c>
      <c r="AF37" s="1" t="s">
        <v>2</v>
      </c>
      <c r="AG37" s="1">
        <v>7</v>
      </c>
    </row>
    <row r="38" spans="1:33" ht="14.5" thickBot="1" x14ac:dyDescent="0.3">
      <c r="A38" s="202"/>
      <c r="B38" s="200"/>
      <c r="C38" s="112" t="s">
        <v>34</v>
      </c>
      <c r="D38" s="113">
        <v>31</v>
      </c>
      <c r="E38" s="108">
        <v>2597482.1639830135</v>
      </c>
      <c r="F38" s="109">
        <v>1813631.4668949959</v>
      </c>
      <c r="G38" s="109">
        <v>1441876.3671757616</v>
      </c>
      <c r="H38" s="109">
        <v>1403678.5804851607</v>
      </c>
      <c r="I38" s="109">
        <v>2468614.0299592712</v>
      </c>
      <c r="J38" s="109">
        <v>1861535.286941855</v>
      </c>
      <c r="K38" s="109">
        <v>2782676.7618934908</v>
      </c>
      <c r="L38" s="109">
        <v>1041867.2408260639</v>
      </c>
      <c r="M38" s="109">
        <v>1019370.866362616</v>
      </c>
      <c r="N38" s="109">
        <v>1190904.0401831693</v>
      </c>
      <c r="O38" s="109">
        <v>1376763.9026925839</v>
      </c>
      <c r="P38" s="109">
        <v>1537950.4778146842</v>
      </c>
      <c r="Q38" s="109">
        <v>1456401.0807599437</v>
      </c>
      <c r="R38" s="109">
        <v>1317106.3173456639</v>
      </c>
      <c r="S38" s="109">
        <v>1266735.6217447119</v>
      </c>
      <c r="T38" s="109">
        <v>1243692.7318553308</v>
      </c>
      <c r="U38" s="109">
        <v>1256918.4133342064</v>
      </c>
      <c r="V38" s="109">
        <v>2410140.7935250569</v>
      </c>
      <c r="W38" s="109">
        <v>3470523.1545611643</v>
      </c>
      <c r="X38" s="109">
        <v>4227041.806161873</v>
      </c>
      <c r="Y38" s="109">
        <v>3817959.3956094822</v>
      </c>
      <c r="Z38" s="109">
        <v>2872756.9555277824</v>
      </c>
      <c r="AA38" s="109">
        <v>1543518.8598185314</v>
      </c>
      <c r="AB38" s="142">
        <v>302458.09145959112</v>
      </c>
      <c r="AC38" s="152">
        <v>45721604.406916007</v>
      </c>
      <c r="AD38" s="152"/>
    </row>
    <row r="39" spans="1:33" ht="14" x14ac:dyDescent="0.25">
      <c r="A39" s="204">
        <v>48427</v>
      </c>
      <c r="B39" s="199">
        <v>45781646.407461017</v>
      </c>
      <c r="C39" s="94" t="s">
        <v>35</v>
      </c>
      <c r="D39" s="95">
        <v>21</v>
      </c>
      <c r="E39" s="148">
        <v>67933.845165606457</v>
      </c>
      <c r="F39" s="149">
        <v>44701.58044518697</v>
      </c>
      <c r="G39" s="149">
        <v>35368.783564898942</v>
      </c>
      <c r="H39" s="149">
        <v>38284.349629636141</v>
      </c>
      <c r="I39" s="149">
        <v>95146.809205281024</v>
      </c>
      <c r="J39" s="149">
        <v>117942.57747592755</v>
      </c>
      <c r="K39" s="149">
        <v>150607.96012947784</v>
      </c>
      <c r="L39" s="149">
        <v>30444.911435608021</v>
      </c>
      <c r="M39" s="149">
        <v>40596.212172686413</v>
      </c>
      <c r="N39" s="149">
        <v>46264.255265370019</v>
      </c>
      <c r="O39" s="149">
        <v>51532.909303221815</v>
      </c>
      <c r="P39" s="149">
        <v>55672.130220868901</v>
      </c>
      <c r="Q39" s="149">
        <v>50166.533595989924</v>
      </c>
      <c r="R39" s="149">
        <v>46836.743089967094</v>
      </c>
      <c r="S39" s="149">
        <v>48979.718263664385</v>
      </c>
      <c r="T39" s="149">
        <v>51193.244435302702</v>
      </c>
      <c r="U39" s="149">
        <v>52112.291881329227</v>
      </c>
      <c r="V39" s="149">
        <v>94917.283550779845</v>
      </c>
      <c r="W39" s="149">
        <v>128895.08643290304</v>
      </c>
      <c r="X39" s="149">
        <v>149989.61110078325</v>
      </c>
      <c r="Y39" s="149">
        <v>133184.21880144085</v>
      </c>
      <c r="Z39" s="149">
        <v>100367.67668103806</v>
      </c>
      <c r="AA39" s="149">
        <v>51744.416288154353</v>
      </c>
      <c r="AB39" s="150">
        <v>6462.9256280406025</v>
      </c>
      <c r="AC39" s="151">
        <v>35476267.549026437</v>
      </c>
      <c r="AF39" s="1" t="s">
        <v>1</v>
      </c>
      <c r="AG39" s="1">
        <v>8</v>
      </c>
    </row>
    <row r="40" spans="1:33" ht="14" x14ac:dyDescent="0.25">
      <c r="A40" s="201"/>
      <c r="B40" s="199"/>
      <c r="C40" s="100" t="s">
        <v>36</v>
      </c>
      <c r="D40" s="101">
        <v>3</v>
      </c>
      <c r="E40" s="145">
        <v>89656.269411268106</v>
      </c>
      <c r="F40" s="146">
        <v>61078.625944364743</v>
      </c>
      <c r="G40" s="146">
        <v>46411.090374033884</v>
      </c>
      <c r="H40" s="146">
        <v>42594.313406488647</v>
      </c>
      <c r="I40" s="146">
        <v>62875.453599555905</v>
      </c>
      <c r="J40" s="146">
        <v>12914.123986515731</v>
      </c>
      <c r="K40" s="146">
        <v>52120.484390162201</v>
      </c>
      <c r="L40" s="146">
        <v>40272.058462634428</v>
      </c>
      <c r="M40" s="146">
        <v>42382.832332514226</v>
      </c>
      <c r="N40" s="146">
        <v>49086.626286851715</v>
      </c>
      <c r="O40" s="146">
        <v>48683.103200759098</v>
      </c>
      <c r="P40" s="146">
        <v>49407.978370101257</v>
      </c>
      <c r="Q40" s="146">
        <v>47069.816127574188</v>
      </c>
      <c r="R40" s="146">
        <v>40200.000734400361</v>
      </c>
      <c r="S40" s="146">
        <v>31828.823483620916</v>
      </c>
      <c r="T40" s="146">
        <v>27473.268820392732</v>
      </c>
      <c r="U40" s="146">
        <v>24900.224679384788</v>
      </c>
      <c r="V40" s="146">
        <v>61181.803880894615</v>
      </c>
      <c r="W40" s="146">
        <v>101516.76302334441</v>
      </c>
      <c r="X40" s="146">
        <v>118934.9129318581</v>
      </c>
      <c r="Y40" s="146">
        <v>106533.78796076543</v>
      </c>
      <c r="Z40" s="146">
        <v>81099.482729494091</v>
      </c>
      <c r="AA40" s="146">
        <v>45235.565696427751</v>
      </c>
      <c r="AB40" s="147">
        <v>10557.638685632164</v>
      </c>
      <c r="AC40" s="152">
        <v>3882045.1455571186</v>
      </c>
      <c r="AF40" s="1" t="s">
        <v>3</v>
      </c>
      <c r="AG40" s="1">
        <v>8</v>
      </c>
    </row>
    <row r="41" spans="1:33" ht="14" x14ac:dyDescent="0.25">
      <c r="A41" s="201"/>
      <c r="B41" s="199"/>
      <c r="C41" s="106" t="s">
        <v>37</v>
      </c>
      <c r="D41" s="107">
        <v>7</v>
      </c>
      <c r="E41" s="174">
        <v>87440.224124604909</v>
      </c>
      <c r="F41" s="143">
        <v>58752.198923235177</v>
      </c>
      <c r="G41" s="143">
        <v>42391.145535555494</v>
      </c>
      <c r="H41" s="143">
        <v>35734.981358210724</v>
      </c>
      <c r="I41" s="143">
        <v>40993.849177917815</v>
      </c>
      <c r="J41" s="143">
        <v>0</v>
      </c>
      <c r="K41" s="143">
        <v>1009.5029377758183</v>
      </c>
      <c r="L41" s="143">
        <v>63640.789468969473</v>
      </c>
      <c r="M41" s="143">
        <v>4963.4184136888953</v>
      </c>
      <c r="N41" s="143">
        <v>13007.523523648504</v>
      </c>
      <c r="O41" s="143">
        <v>19452.033459085254</v>
      </c>
      <c r="P41" s="143">
        <v>22562.976662430548</v>
      </c>
      <c r="Q41" s="143">
        <v>23485.203368870094</v>
      </c>
      <c r="R41" s="143">
        <v>21192.465540122244</v>
      </c>
      <c r="S41" s="143">
        <v>15499.969606932815</v>
      </c>
      <c r="T41" s="143">
        <v>11146.972770378459</v>
      </c>
      <c r="U41" s="143">
        <v>13292.824378101659</v>
      </c>
      <c r="V41" s="143">
        <v>40177.674730401188</v>
      </c>
      <c r="W41" s="143">
        <v>83136.019211397055</v>
      </c>
      <c r="X41" s="143">
        <v>113087.43194876536</v>
      </c>
      <c r="Y41" s="143">
        <v>104542.57203844102</v>
      </c>
      <c r="Z41" s="143">
        <v>72897.610503687189</v>
      </c>
      <c r="AA41" s="143">
        <v>29211.714157417999</v>
      </c>
      <c r="AB41" s="144">
        <v>0</v>
      </c>
      <c r="AC41" s="153">
        <v>6423333.7128774635</v>
      </c>
      <c r="AF41" s="1" t="s">
        <v>2</v>
      </c>
      <c r="AG41" s="1">
        <v>8</v>
      </c>
    </row>
    <row r="42" spans="1:33" ht="14.5" thickBot="1" x14ac:dyDescent="0.3">
      <c r="A42" s="202"/>
      <c r="B42" s="200"/>
      <c r="C42" s="112" t="s">
        <v>34</v>
      </c>
      <c r="D42" s="113">
        <v>31</v>
      </c>
      <c r="E42" s="108">
        <v>2307661.1255837744</v>
      </c>
      <c r="F42" s="109">
        <v>1533234.4596446669</v>
      </c>
      <c r="G42" s="109">
        <v>1178715.7447338679</v>
      </c>
      <c r="H42" s="109">
        <v>1181899.1519493</v>
      </c>
      <c r="I42" s="109">
        <v>2473666.298354994</v>
      </c>
      <c r="J42" s="109">
        <v>2515536.4989540256</v>
      </c>
      <c r="K42" s="109">
        <v>3326195.1364539522</v>
      </c>
      <c r="L42" s="109">
        <v>1205644.8418184582</v>
      </c>
      <c r="M42" s="109">
        <v>1014412.8815197796</v>
      </c>
      <c r="N42" s="109">
        <v>1209861.9040988651</v>
      </c>
      <c r="O42" s="109">
        <v>1364404.6391835324</v>
      </c>
      <c r="P42" s="109">
        <v>1475279.5063855646</v>
      </c>
      <c r="Q42" s="109">
        <v>1359103.0774806016</v>
      </c>
      <c r="R42" s="109">
        <v>1252518.8658733659</v>
      </c>
      <c r="S42" s="109">
        <v>1232560.3412363445</v>
      </c>
      <c r="T42" s="109">
        <v>1235506.7489951842</v>
      </c>
      <c r="U42" s="109">
        <v>1262108.5741927796</v>
      </c>
      <c r="V42" s="109">
        <v>2458052.0893218685</v>
      </c>
      <c r="W42" s="109">
        <v>3593299.2386407764</v>
      </c>
      <c r="X42" s="109">
        <v>4298198.5955533804</v>
      </c>
      <c r="Y42" s="109">
        <v>3848267.9629816413</v>
      </c>
      <c r="Z42" s="109">
        <v>2861302.9320160919</v>
      </c>
      <c r="AA42" s="109">
        <v>1426821.4382424508</v>
      </c>
      <c r="AB42" s="142">
        <v>167394.35424574916</v>
      </c>
      <c r="AC42" s="152">
        <v>45781646.407461017</v>
      </c>
      <c r="AD42" s="152"/>
    </row>
    <row r="43" spans="1:33" ht="14" x14ac:dyDescent="0.25">
      <c r="A43" s="204">
        <v>48458</v>
      </c>
      <c r="B43" s="199">
        <v>44136406.001466051</v>
      </c>
      <c r="C43" s="94" t="s">
        <v>35</v>
      </c>
      <c r="D43" s="95">
        <v>22</v>
      </c>
      <c r="E43" s="148">
        <v>66355.293060608659</v>
      </c>
      <c r="F43" s="149">
        <v>41859.458095035341</v>
      </c>
      <c r="G43" s="149">
        <v>33685.48445647773</v>
      </c>
      <c r="H43" s="149">
        <v>36382.868578781272</v>
      </c>
      <c r="I43" s="149">
        <v>92418.042971189585</v>
      </c>
      <c r="J43" s="149">
        <v>114801.95347958796</v>
      </c>
      <c r="K43" s="149">
        <v>151989.91877161869</v>
      </c>
      <c r="L43" s="149">
        <v>25611.764011570271</v>
      </c>
      <c r="M43" s="149">
        <v>34775.117193662481</v>
      </c>
      <c r="N43" s="149">
        <v>39786.417203695441</v>
      </c>
      <c r="O43" s="149">
        <v>44655.378494992481</v>
      </c>
      <c r="P43" s="149">
        <v>49085.263601001883</v>
      </c>
      <c r="Q43" s="149">
        <v>44340.215752758457</v>
      </c>
      <c r="R43" s="149">
        <v>40902.766973770944</v>
      </c>
      <c r="S43" s="149">
        <v>43057.088989683412</v>
      </c>
      <c r="T43" s="149">
        <v>44964.629705288004</v>
      </c>
      <c r="U43" s="149">
        <v>46657.762813564266</v>
      </c>
      <c r="V43" s="149">
        <v>101805.55400248517</v>
      </c>
      <c r="W43" s="149">
        <v>139115.98119601948</v>
      </c>
      <c r="X43" s="149">
        <v>148172.9907133758</v>
      </c>
      <c r="Y43" s="149">
        <v>129838.0153839838</v>
      </c>
      <c r="Z43" s="149">
        <v>94496.848750811623</v>
      </c>
      <c r="AA43" s="149">
        <v>46598.872810189852</v>
      </c>
      <c r="AB43" s="150">
        <v>3564.1382038973729</v>
      </c>
      <c r="AC43" s="151">
        <v>35528280.154709093</v>
      </c>
      <c r="AF43" s="1" t="s">
        <v>1</v>
      </c>
      <c r="AG43" s="1">
        <v>9</v>
      </c>
    </row>
    <row r="44" spans="1:33" ht="14" x14ac:dyDescent="0.25">
      <c r="A44" s="201"/>
      <c r="B44" s="199"/>
      <c r="C44" s="100" t="s">
        <v>36</v>
      </c>
      <c r="D44" s="101">
        <v>4</v>
      </c>
      <c r="E44" s="145">
        <v>89658.621410255015</v>
      </c>
      <c r="F44" s="146">
        <v>61149.053163953387</v>
      </c>
      <c r="G44" s="146">
        <v>47646.676585460977</v>
      </c>
      <c r="H44" s="146">
        <v>44226.866720176506</v>
      </c>
      <c r="I44" s="146">
        <v>66723.359709615572</v>
      </c>
      <c r="J44" s="146">
        <v>15634.494636447742</v>
      </c>
      <c r="K44" s="146">
        <v>66485.622984144677</v>
      </c>
      <c r="L44" s="146">
        <v>10760.3131494401</v>
      </c>
      <c r="M44" s="146">
        <v>26058.089635030388</v>
      </c>
      <c r="N44" s="146">
        <v>35677.455953003948</v>
      </c>
      <c r="O44" s="146">
        <v>41009.981249385222</v>
      </c>
      <c r="P44" s="146">
        <v>44676.295355116097</v>
      </c>
      <c r="Q44" s="146">
        <v>42459.156152759788</v>
      </c>
      <c r="R44" s="146">
        <v>34652.45141350451</v>
      </c>
      <c r="S44" s="146">
        <v>26414.103438104321</v>
      </c>
      <c r="T44" s="146">
        <v>22399.121369953784</v>
      </c>
      <c r="U44" s="146">
        <v>19951.562219624229</v>
      </c>
      <c r="V44" s="146">
        <v>65589.70919354893</v>
      </c>
      <c r="W44" s="146">
        <v>112526.73498371553</v>
      </c>
      <c r="X44" s="146">
        <v>122245.6950084453</v>
      </c>
      <c r="Y44" s="146">
        <v>107694.68029181637</v>
      </c>
      <c r="Z44" s="146">
        <v>81815.573738980558</v>
      </c>
      <c r="AA44" s="146">
        <v>46199.255051772161</v>
      </c>
      <c r="AB44" s="147">
        <v>13096.948399104249</v>
      </c>
      <c r="AC44" s="152">
        <v>4979007.2872534366</v>
      </c>
      <c r="AF44" s="1" t="s">
        <v>3</v>
      </c>
      <c r="AG44" s="1">
        <v>9</v>
      </c>
    </row>
    <row r="45" spans="1:33" ht="14" x14ac:dyDescent="0.25">
      <c r="A45" s="201"/>
      <c r="B45" s="199"/>
      <c r="C45" s="106" t="s">
        <v>37</v>
      </c>
      <c r="D45" s="107">
        <v>4</v>
      </c>
      <c r="E45" s="174">
        <v>93961.646708027372</v>
      </c>
      <c r="F45" s="143">
        <v>64193.484403876631</v>
      </c>
      <c r="G45" s="143">
        <v>46704.191120940792</v>
      </c>
      <c r="H45" s="143">
        <v>39790.473991480132</v>
      </c>
      <c r="I45" s="143">
        <v>43627.080702166451</v>
      </c>
      <c r="J45" s="143">
        <v>0</v>
      </c>
      <c r="K45" s="143">
        <v>1583.6987235221382</v>
      </c>
      <c r="L45" s="143">
        <v>57022.786847548261</v>
      </c>
      <c r="M45" s="143">
        <v>4459.9829921983173</v>
      </c>
      <c r="N45" s="143">
        <v>7296.9660521826281</v>
      </c>
      <c r="O45" s="143">
        <v>13138.290412857748</v>
      </c>
      <c r="P45" s="143">
        <v>16824.497664954335</v>
      </c>
      <c r="Q45" s="143">
        <v>17619.711818647917</v>
      </c>
      <c r="R45" s="143">
        <v>15092.684496389467</v>
      </c>
      <c r="S45" s="143">
        <v>9803.9223030779394</v>
      </c>
      <c r="T45" s="143">
        <v>8427.5420434646348</v>
      </c>
      <c r="U45" s="143">
        <v>8254.587580135294</v>
      </c>
      <c r="V45" s="143">
        <v>44075.737048610077</v>
      </c>
      <c r="W45" s="143">
        <v>95320.465141347915</v>
      </c>
      <c r="X45" s="143">
        <v>116366.10521181091</v>
      </c>
      <c r="Y45" s="143">
        <v>106196.80211445941</v>
      </c>
      <c r="Z45" s="143">
        <v>71377.569469157184</v>
      </c>
      <c r="AA45" s="143">
        <v>26141.4130290215</v>
      </c>
      <c r="AB45" s="144">
        <v>0</v>
      </c>
      <c r="AC45" s="153">
        <v>3629118.5595035078</v>
      </c>
      <c r="AF45" s="1" t="s">
        <v>2</v>
      </c>
      <c r="AG45" s="1">
        <v>9</v>
      </c>
    </row>
    <row r="46" spans="1:33" ht="14.5" thickBot="1" x14ac:dyDescent="0.3">
      <c r="A46" s="202"/>
      <c r="B46" s="200"/>
      <c r="C46" s="112" t="s">
        <v>34</v>
      </c>
      <c r="D46" s="113">
        <v>30</v>
      </c>
      <c r="E46" s="108">
        <v>2194297.5198065201</v>
      </c>
      <c r="F46" s="109">
        <v>1422278.2283620976</v>
      </c>
      <c r="G46" s="109">
        <v>1118484.1288681172</v>
      </c>
      <c r="H46" s="109">
        <v>1136492.4715798146</v>
      </c>
      <c r="I46" s="109">
        <v>2474598.7070132988</v>
      </c>
      <c r="J46" s="109">
        <v>2588180.9550967263</v>
      </c>
      <c r="K46" s="109">
        <v>3616055.4998062784</v>
      </c>
      <c r="L46" s="109">
        <v>834591.20824249939</v>
      </c>
      <c r="M46" s="109">
        <v>887124.86876948946</v>
      </c>
      <c r="N46" s="109">
        <v>1047198.866502046</v>
      </c>
      <c r="O46" s="109">
        <v>1199011.4135388064</v>
      </c>
      <c r="P46" s="109">
        <v>1325878.971302323</v>
      </c>
      <c r="Q46" s="109">
        <v>1215800.2184463169</v>
      </c>
      <c r="R46" s="109">
        <v>1098841.4170625366</v>
      </c>
      <c r="S46" s="109">
        <v>1092128.060737764</v>
      </c>
      <c r="T46" s="109">
        <v>1112528.5071700097</v>
      </c>
      <c r="U46" s="109">
        <v>1139295.3810974518</v>
      </c>
      <c r="V46" s="109">
        <v>2678383.9730233098</v>
      </c>
      <c r="W46" s="109">
        <v>3891940.3868126827</v>
      </c>
      <c r="X46" s="109">
        <v>4214252.9965752922</v>
      </c>
      <c r="Y46" s="109">
        <v>3712002.2680727467</v>
      </c>
      <c r="Z46" s="109">
        <v>2691703.2453504065</v>
      </c>
      <c r="AA46" s="109">
        <v>1314537.8741473514</v>
      </c>
      <c r="AB46" s="142">
        <v>130798.83408215921</v>
      </c>
      <c r="AC46" s="152">
        <v>44136406.001466043</v>
      </c>
      <c r="AD46" s="152"/>
    </row>
    <row r="47" spans="1:33" ht="14" x14ac:dyDescent="0.25">
      <c r="A47" s="204">
        <v>48488</v>
      </c>
      <c r="B47" s="199">
        <v>46269282.03093347</v>
      </c>
      <c r="C47" s="94" t="s">
        <v>35</v>
      </c>
      <c r="D47" s="95">
        <v>20</v>
      </c>
      <c r="E47" s="148">
        <v>71312.130193801917</v>
      </c>
      <c r="F47" s="149">
        <v>46453.974828015896</v>
      </c>
      <c r="G47" s="149">
        <v>36738.65178536038</v>
      </c>
      <c r="H47" s="149">
        <v>39530.594301579986</v>
      </c>
      <c r="I47" s="149">
        <v>91930.02850287137</v>
      </c>
      <c r="J47" s="149">
        <v>100338.74892231771</v>
      </c>
      <c r="K47" s="149">
        <v>145304.54604426731</v>
      </c>
      <c r="L47" s="149">
        <v>29728.830270239141</v>
      </c>
      <c r="M47" s="149">
        <v>39747.66736762091</v>
      </c>
      <c r="N47" s="149">
        <v>45452.324598603671</v>
      </c>
      <c r="O47" s="149">
        <v>50107.063121484774</v>
      </c>
      <c r="P47" s="149">
        <v>54490.198520661914</v>
      </c>
      <c r="Q47" s="149">
        <v>50398.479291647098</v>
      </c>
      <c r="R47" s="149">
        <v>47004.763203280381</v>
      </c>
      <c r="S47" s="149">
        <v>48839.834714496144</v>
      </c>
      <c r="T47" s="149">
        <v>49455.898341419168</v>
      </c>
      <c r="U47" s="149">
        <v>51304.029896143838</v>
      </c>
      <c r="V47" s="149">
        <v>112727.77393784524</v>
      </c>
      <c r="W47" s="149">
        <v>147197.04797103707</v>
      </c>
      <c r="X47" s="149">
        <v>148330.17625897334</v>
      </c>
      <c r="Y47" s="149">
        <v>129755.00653027165</v>
      </c>
      <c r="Z47" s="149">
        <v>95754.349884959156</v>
      </c>
      <c r="AA47" s="149">
        <v>51247.19853997264</v>
      </c>
      <c r="AB47" s="150">
        <v>8026.5520694580418</v>
      </c>
      <c r="AC47" s="151">
        <v>33823517.381926566</v>
      </c>
      <c r="AF47" s="1" t="s">
        <v>1</v>
      </c>
      <c r="AG47" s="1">
        <v>10</v>
      </c>
    </row>
    <row r="48" spans="1:33" ht="14" x14ac:dyDescent="0.25">
      <c r="A48" s="201"/>
      <c r="B48" s="199"/>
      <c r="C48" s="100" t="s">
        <v>36</v>
      </c>
      <c r="D48" s="101">
        <v>5</v>
      </c>
      <c r="E48" s="145">
        <v>96671.573324696292</v>
      </c>
      <c r="F48" s="146">
        <v>65769.800354110237</v>
      </c>
      <c r="G48" s="146">
        <v>52587.833858792415</v>
      </c>
      <c r="H48" s="146">
        <v>48817.86109950635</v>
      </c>
      <c r="I48" s="146">
        <v>73124.930221688497</v>
      </c>
      <c r="J48" s="146">
        <v>17315.930687150019</v>
      </c>
      <c r="K48" s="146">
        <v>70154.621145038254</v>
      </c>
      <c r="L48" s="146">
        <v>15166.013252879075</v>
      </c>
      <c r="M48" s="146">
        <v>30169.248823344009</v>
      </c>
      <c r="N48" s="146">
        <v>39790.496467805213</v>
      </c>
      <c r="O48" s="146">
        <v>45071.604896561934</v>
      </c>
      <c r="P48" s="146">
        <v>47950.737234595952</v>
      </c>
      <c r="Q48" s="146">
        <v>46377.774115126966</v>
      </c>
      <c r="R48" s="146">
        <v>39345.92238334797</v>
      </c>
      <c r="S48" s="146">
        <v>32452.562742521284</v>
      </c>
      <c r="T48" s="146">
        <v>28321.842914112069</v>
      </c>
      <c r="U48" s="146">
        <v>27117.698491887302</v>
      </c>
      <c r="V48" s="146">
        <v>81883.150290095437</v>
      </c>
      <c r="W48" s="146">
        <v>120104.07084589305</v>
      </c>
      <c r="X48" s="146">
        <v>119673.49953567301</v>
      </c>
      <c r="Y48" s="146">
        <v>105249.8177763297</v>
      </c>
      <c r="Z48" s="146">
        <v>79624.594804621927</v>
      </c>
      <c r="AA48" s="146">
        <v>45071.272127026059</v>
      </c>
      <c r="AB48" s="147">
        <v>11841.259370511169</v>
      </c>
      <c r="AC48" s="152">
        <v>6698270.5838165702</v>
      </c>
      <c r="AF48" s="1" t="s">
        <v>3</v>
      </c>
      <c r="AG48" s="1">
        <v>10</v>
      </c>
    </row>
    <row r="49" spans="1:33" ht="14" x14ac:dyDescent="0.25">
      <c r="A49" s="201"/>
      <c r="B49" s="199"/>
      <c r="C49" s="106" t="s">
        <v>37</v>
      </c>
      <c r="D49" s="107">
        <v>6</v>
      </c>
      <c r="E49" s="174">
        <v>93205.26739392888</v>
      </c>
      <c r="F49" s="143">
        <v>62500.797169408121</v>
      </c>
      <c r="G49" s="143">
        <v>45187.657999733361</v>
      </c>
      <c r="H49" s="143">
        <v>38178.14124193498</v>
      </c>
      <c r="I49" s="143">
        <v>43071.713842268808</v>
      </c>
      <c r="J49" s="143">
        <v>0</v>
      </c>
      <c r="K49" s="143">
        <v>1159.7796484437131</v>
      </c>
      <c r="L49" s="143">
        <v>56131.814194379745</v>
      </c>
      <c r="M49" s="143">
        <v>7534.9297752719904</v>
      </c>
      <c r="N49" s="143">
        <v>12716.518429687034</v>
      </c>
      <c r="O49" s="143">
        <v>18710.36963747731</v>
      </c>
      <c r="P49" s="143">
        <v>22484.256240645616</v>
      </c>
      <c r="Q49" s="143">
        <v>24222.602150511735</v>
      </c>
      <c r="R49" s="143">
        <v>22582.681544655235</v>
      </c>
      <c r="S49" s="143">
        <v>20546.729637483404</v>
      </c>
      <c r="T49" s="143">
        <v>17307.178574757629</v>
      </c>
      <c r="U49" s="143">
        <v>18099.706907245931</v>
      </c>
      <c r="V49" s="143">
        <v>56515.76201711686</v>
      </c>
      <c r="W49" s="143">
        <v>98152.937672344691</v>
      </c>
      <c r="X49" s="143">
        <v>106471.59031137258</v>
      </c>
      <c r="Y49" s="143">
        <v>95954.636641533885</v>
      </c>
      <c r="Z49" s="143">
        <v>67186.719147596203</v>
      </c>
      <c r="AA49" s="143">
        <v>28749.432000934659</v>
      </c>
      <c r="AB49" s="144">
        <v>1244.455352989947</v>
      </c>
      <c r="AC49" s="153">
        <v>5747494.0651903339</v>
      </c>
      <c r="AF49" s="1" t="s">
        <v>2</v>
      </c>
      <c r="AG49" s="1">
        <v>10</v>
      </c>
    </row>
    <row r="50" spans="1:33" ht="14.5" thickBot="1" x14ac:dyDescent="0.3">
      <c r="A50" s="202"/>
      <c r="B50" s="200"/>
      <c r="C50" s="112" t="s">
        <v>34</v>
      </c>
      <c r="D50" s="113">
        <v>31</v>
      </c>
      <c r="E50" s="108">
        <v>2468832.074863093</v>
      </c>
      <c r="F50" s="109">
        <v>1632933.2813473181</v>
      </c>
      <c r="G50" s="109">
        <v>1268838.1529995699</v>
      </c>
      <c r="H50" s="109">
        <v>1263770.0389807413</v>
      </c>
      <c r="I50" s="109">
        <v>2462655.5042194827</v>
      </c>
      <c r="J50" s="109">
        <v>2093354.6318821043</v>
      </c>
      <c r="K50" s="109">
        <v>3263822.7045011995</v>
      </c>
      <c r="L50" s="109">
        <v>1007197.5568354566</v>
      </c>
      <c r="M50" s="109">
        <v>991009.17012077023</v>
      </c>
      <c r="N50" s="109">
        <v>1184298.0848892215</v>
      </c>
      <c r="O50" s="109">
        <v>1339761.5047373688</v>
      </c>
      <c r="P50" s="109">
        <v>1464463.1940300919</v>
      </c>
      <c r="Q50" s="109">
        <v>1385194.0693116472</v>
      </c>
      <c r="R50" s="109">
        <v>1272320.9652502788</v>
      </c>
      <c r="S50" s="109">
        <v>1262339.8858274298</v>
      </c>
      <c r="T50" s="109">
        <v>1234570.2528474894</v>
      </c>
      <c r="U50" s="109">
        <v>1270267.3318257886</v>
      </c>
      <c r="V50" s="109">
        <v>3003065.8023100831</v>
      </c>
      <c r="W50" s="109">
        <v>4133378.9396842746</v>
      </c>
      <c r="X50" s="109">
        <v>4203800.5647260677</v>
      </c>
      <c r="Y50" s="109">
        <v>3697077.0393362851</v>
      </c>
      <c r="Z50" s="109">
        <v>2716330.2866078699</v>
      </c>
      <c r="AA50" s="109">
        <v>1422796.923440191</v>
      </c>
      <c r="AB50" s="142">
        <v>227204.07035965635</v>
      </c>
      <c r="AC50" s="152">
        <v>46269282.03093347</v>
      </c>
      <c r="AD50" s="152"/>
    </row>
    <row r="51" spans="1:33" ht="14" x14ac:dyDescent="0.25">
      <c r="A51" s="204">
        <v>48519</v>
      </c>
      <c r="B51" s="199">
        <v>44537560.181846932</v>
      </c>
      <c r="C51" s="94" t="s">
        <v>35</v>
      </c>
      <c r="D51" s="95">
        <v>20</v>
      </c>
      <c r="E51" s="148">
        <v>71464.433657287402</v>
      </c>
      <c r="F51" s="149">
        <v>45541.205998457495</v>
      </c>
      <c r="G51" s="149">
        <v>35117.2334266986</v>
      </c>
      <c r="H51" s="149">
        <v>37185.774156752806</v>
      </c>
      <c r="I51" s="149">
        <v>88476.135437068675</v>
      </c>
      <c r="J51" s="149">
        <v>95816.360470041327</v>
      </c>
      <c r="K51" s="149">
        <v>144748.82667840165</v>
      </c>
      <c r="L51" s="149">
        <v>25625.709190584679</v>
      </c>
      <c r="M51" s="149">
        <v>36000.764056752203</v>
      </c>
      <c r="N51" s="149">
        <v>41038.197572159312</v>
      </c>
      <c r="O51" s="149">
        <v>46115.990096717571</v>
      </c>
      <c r="P51" s="149">
        <v>50438.493642901165</v>
      </c>
      <c r="Q51" s="149">
        <v>46417.324713169866</v>
      </c>
      <c r="R51" s="149">
        <v>43585.963857566399</v>
      </c>
      <c r="S51" s="149">
        <v>46829.509490653443</v>
      </c>
      <c r="T51" s="149">
        <v>48872.347094901153</v>
      </c>
      <c r="U51" s="149">
        <v>51484.987525488636</v>
      </c>
      <c r="V51" s="149">
        <v>123043.77466050867</v>
      </c>
      <c r="W51" s="149">
        <v>150158.10605373789</v>
      </c>
      <c r="X51" s="149">
        <v>150407.46248500279</v>
      </c>
      <c r="Y51" s="149">
        <v>131426.36257525455</v>
      </c>
      <c r="Z51" s="149">
        <v>98746.598178760934</v>
      </c>
      <c r="AA51" s="149">
        <v>52501.685696519489</v>
      </c>
      <c r="AB51" s="150">
        <v>7691.8066062874441</v>
      </c>
      <c r="AC51" s="151">
        <v>33374701.066433482</v>
      </c>
      <c r="AF51" s="1" t="s">
        <v>1</v>
      </c>
      <c r="AG51" s="1">
        <v>11</v>
      </c>
    </row>
    <row r="52" spans="1:33" ht="14" x14ac:dyDescent="0.25">
      <c r="A52" s="201"/>
      <c r="B52" s="199"/>
      <c r="C52" s="100" t="s">
        <v>36</v>
      </c>
      <c r="D52" s="101">
        <v>4</v>
      </c>
      <c r="E52" s="145">
        <v>94502.368577730027</v>
      </c>
      <c r="F52" s="146">
        <v>64657.130404202857</v>
      </c>
      <c r="G52" s="146">
        <v>50349.333273927346</v>
      </c>
      <c r="H52" s="146">
        <v>45907.786462776465</v>
      </c>
      <c r="I52" s="146">
        <v>70500.17514485016</v>
      </c>
      <c r="J52" s="146">
        <v>15708.326632393833</v>
      </c>
      <c r="K52" s="146">
        <v>68168.858126233492</v>
      </c>
      <c r="L52" s="146">
        <v>12952.148048108154</v>
      </c>
      <c r="M52" s="146">
        <v>28784.252405237265</v>
      </c>
      <c r="N52" s="146">
        <v>37743.199382526487</v>
      </c>
      <c r="O52" s="146">
        <v>43068.225722198062</v>
      </c>
      <c r="P52" s="146">
        <v>46378.69993066421</v>
      </c>
      <c r="Q52" s="146">
        <v>45635.624225463114</v>
      </c>
      <c r="R52" s="146">
        <v>38688.75715300654</v>
      </c>
      <c r="S52" s="146">
        <v>31805.906558399063</v>
      </c>
      <c r="T52" s="146">
        <v>29282.144818020406</v>
      </c>
      <c r="U52" s="146">
        <v>28712.955188038883</v>
      </c>
      <c r="V52" s="146">
        <v>88697.91058226004</v>
      </c>
      <c r="W52" s="146">
        <v>123383.25484314376</v>
      </c>
      <c r="X52" s="146">
        <v>123267.25585804255</v>
      </c>
      <c r="Y52" s="146">
        <v>109052.67052809073</v>
      </c>
      <c r="Z52" s="146">
        <v>83295.884316544005</v>
      </c>
      <c r="AA52" s="146">
        <v>48523.274886528648</v>
      </c>
      <c r="AB52" s="147">
        <v>14647.218947338437</v>
      </c>
      <c r="AC52" s="152">
        <v>5374853.4480628986</v>
      </c>
      <c r="AF52" s="1" t="s">
        <v>3</v>
      </c>
      <c r="AG52" s="1">
        <v>11</v>
      </c>
    </row>
    <row r="53" spans="1:33" ht="14" x14ac:dyDescent="0.25">
      <c r="A53" s="201"/>
      <c r="B53" s="199"/>
      <c r="C53" s="106" t="s">
        <v>37</v>
      </c>
      <c r="D53" s="107">
        <v>6</v>
      </c>
      <c r="E53" s="174">
        <v>92088.375595234495</v>
      </c>
      <c r="F53" s="143">
        <v>60499.122070531448</v>
      </c>
      <c r="G53" s="143">
        <v>44321.688548754668</v>
      </c>
      <c r="H53" s="143">
        <v>36165.264476458411</v>
      </c>
      <c r="I53" s="143">
        <v>40964.23967790899</v>
      </c>
      <c r="J53" s="143">
        <v>0</v>
      </c>
      <c r="K53" s="143">
        <v>1473.883915574751</v>
      </c>
      <c r="L53" s="143">
        <v>60853.541945608049</v>
      </c>
      <c r="M53" s="143">
        <v>6689.7379593151672</v>
      </c>
      <c r="N53" s="143">
        <v>9620.3405156644494</v>
      </c>
      <c r="O53" s="143">
        <v>16850.600684021483</v>
      </c>
      <c r="P53" s="143">
        <v>21454.58754821898</v>
      </c>
      <c r="Q53" s="143">
        <v>24078.580229664512</v>
      </c>
      <c r="R53" s="143">
        <v>21530.367544320376</v>
      </c>
      <c r="S53" s="143">
        <v>15403.405548670215</v>
      </c>
      <c r="T53" s="143">
        <v>11864.913779206847</v>
      </c>
      <c r="U53" s="143">
        <v>13977.220456105057</v>
      </c>
      <c r="V53" s="143">
        <v>62960.701061237982</v>
      </c>
      <c r="W53" s="143">
        <v>104650.57886876242</v>
      </c>
      <c r="X53" s="143">
        <v>114916.68485160124</v>
      </c>
      <c r="Y53" s="143">
        <v>101280.84032808531</v>
      </c>
      <c r="Z53" s="143">
        <v>72152.69013635935</v>
      </c>
      <c r="AA53" s="143">
        <v>30639.655512538786</v>
      </c>
      <c r="AB53" s="144">
        <v>230.58997124927799</v>
      </c>
      <c r="AC53" s="153">
        <v>5788005.667350553</v>
      </c>
      <c r="AF53" s="1" t="s">
        <v>2</v>
      </c>
      <c r="AG53" s="1">
        <v>11</v>
      </c>
    </row>
    <row r="54" spans="1:33" ht="14.5" thickBot="1" x14ac:dyDescent="0.3">
      <c r="A54" s="202"/>
      <c r="B54" s="200"/>
      <c r="C54" s="112" t="s">
        <v>34</v>
      </c>
      <c r="D54" s="113">
        <v>30</v>
      </c>
      <c r="E54" s="108">
        <v>2359828.4010280753</v>
      </c>
      <c r="F54" s="109">
        <v>1532447.3740091501</v>
      </c>
      <c r="G54" s="109">
        <v>1169672.1329222093</v>
      </c>
      <c r="H54" s="109">
        <v>1144338.2158449125</v>
      </c>
      <c r="I54" s="109">
        <v>2297308.8473882279</v>
      </c>
      <c r="J54" s="109">
        <v>1979160.5159304019</v>
      </c>
      <c r="K54" s="109">
        <v>3176495.2695664153</v>
      </c>
      <c r="L54" s="109">
        <v>929444.02767777443</v>
      </c>
      <c r="M54" s="109">
        <v>875290.7185118841</v>
      </c>
      <c r="N54" s="109">
        <v>1029458.7920672789</v>
      </c>
      <c r="O54" s="109">
        <v>1195696.3089272727</v>
      </c>
      <c r="P54" s="109">
        <v>1323012.197869994</v>
      </c>
      <c r="Q54" s="109">
        <v>1255360.4725432368</v>
      </c>
      <c r="R54" s="109">
        <v>1155656.5110292765</v>
      </c>
      <c r="S54" s="109">
        <v>1156234.2493386865</v>
      </c>
      <c r="T54" s="109">
        <v>1165765.0038453457</v>
      </c>
      <c r="U54" s="109">
        <v>1228414.8939985586</v>
      </c>
      <c r="V54" s="109">
        <v>3193431.3419066411</v>
      </c>
      <c r="W54" s="109">
        <v>4124598.6136599076</v>
      </c>
      <c r="X54" s="109">
        <v>4190718.3822418335</v>
      </c>
      <c r="Y54" s="109">
        <v>3672422.9755859659</v>
      </c>
      <c r="Z54" s="109">
        <v>2741031.6416595513</v>
      </c>
      <c r="AA54" s="109">
        <v>1427964.7465517372</v>
      </c>
      <c r="AB54" s="142">
        <v>213808.54774259828</v>
      </c>
      <c r="AC54" s="152">
        <v>44537560.181846932</v>
      </c>
      <c r="AD54" s="152"/>
    </row>
    <row r="55" spans="1:33" ht="14" x14ac:dyDescent="0.25">
      <c r="A55" s="204">
        <v>48549</v>
      </c>
      <c r="B55" s="199">
        <v>48994619.058475599</v>
      </c>
      <c r="C55" s="94" t="s">
        <v>35</v>
      </c>
      <c r="D55" s="95">
        <v>22</v>
      </c>
      <c r="E55" s="148">
        <v>87220.183874160211</v>
      </c>
      <c r="F55" s="149">
        <v>54644.645640125578</v>
      </c>
      <c r="G55" s="149">
        <v>40717.529506059545</v>
      </c>
      <c r="H55" s="149">
        <v>39746.785688881682</v>
      </c>
      <c r="I55" s="149">
        <v>71947.553822065514</v>
      </c>
      <c r="J55" s="149">
        <v>37089.080718690442</v>
      </c>
      <c r="K55" s="149">
        <v>91549.387570124687</v>
      </c>
      <c r="L55" s="149">
        <v>37984.041450301404</v>
      </c>
      <c r="M55" s="149">
        <v>47922.418305681946</v>
      </c>
      <c r="N55" s="149">
        <v>55333.144824226307</v>
      </c>
      <c r="O55" s="149">
        <v>60903.253401810354</v>
      </c>
      <c r="P55" s="149">
        <v>65045.680076613193</v>
      </c>
      <c r="Q55" s="149">
        <v>64220.227982347285</v>
      </c>
      <c r="R55" s="149">
        <v>61007.759416901405</v>
      </c>
      <c r="S55" s="149">
        <v>59682.651345036684</v>
      </c>
      <c r="T55" s="149">
        <v>58109.294184829603</v>
      </c>
      <c r="U55" s="149">
        <v>58668.251432823643</v>
      </c>
      <c r="V55" s="149">
        <v>94972.80424040051</v>
      </c>
      <c r="W55" s="149">
        <v>137963.55959809726</v>
      </c>
      <c r="X55" s="149">
        <v>144514.55152126029</v>
      </c>
      <c r="Y55" s="149">
        <v>130445.49305087366</v>
      </c>
      <c r="Z55" s="149">
        <v>105353.79998920232</v>
      </c>
      <c r="AA55" s="149">
        <v>64993.140010169176</v>
      </c>
      <c r="AB55" s="150">
        <v>21631.490036947718</v>
      </c>
      <c r="AC55" s="151">
        <v>37216668.00912787</v>
      </c>
      <c r="AF55" s="1" t="s">
        <v>1</v>
      </c>
      <c r="AG55" s="1">
        <v>12</v>
      </c>
    </row>
    <row r="56" spans="1:33" ht="14" x14ac:dyDescent="0.25">
      <c r="A56" s="201"/>
      <c r="B56" s="199"/>
      <c r="C56" s="100" t="s">
        <v>36</v>
      </c>
      <c r="D56" s="101">
        <v>3</v>
      </c>
      <c r="E56" s="145">
        <v>110176.54845508085</v>
      </c>
      <c r="F56" s="146">
        <v>74200.071666522301</v>
      </c>
      <c r="G56" s="146">
        <v>56801.031582588024</v>
      </c>
      <c r="H56" s="146">
        <v>51313.476706457019</v>
      </c>
      <c r="I56" s="146">
        <v>72611.471719506386</v>
      </c>
      <c r="J56" s="146">
        <v>17304.464267750431</v>
      </c>
      <c r="K56" s="146">
        <v>58917.190810197455</v>
      </c>
      <c r="L56" s="146">
        <v>11723.870563440489</v>
      </c>
      <c r="M56" s="146">
        <v>28876.63298648463</v>
      </c>
      <c r="N56" s="146">
        <v>38330.625996147159</v>
      </c>
      <c r="O56" s="146">
        <v>43569.663324077985</v>
      </c>
      <c r="P56" s="146">
        <v>48366.186142938117</v>
      </c>
      <c r="Q56" s="146">
        <v>46688.490669866937</v>
      </c>
      <c r="R56" s="146">
        <v>40401.798331790982</v>
      </c>
      <c r="S56" s="146">
        <v>34043.601762251259</v>
      </c>
      <c r="T56" s="146">
        <v>31751.422514537186</v>
      </c>
      <c r="U56" s="146">
        <v>31652.292674034747</v>
      </c>
      <c r="V56" s="146">
        <v>83630.619014341675</v>
      </c>
      <c r="W56" s="146">
        <v>123690.82571720287</v>
      </c>
      <c r="X56" s="146">
        <v>128504.1173600208</v>
      </c>
      <c r="Y56" s="146">
        <v>115340.90384171775</v>
      </c>
      <c r="Z56" s="146">
        <v>92931.334258446295</v>
      </c>
      <c r="AA56" s="146">
        <v>56647.81914020003</v>
      </c>
      <c r="AB56" s="147">
        <v>21142.935351106877</v>
      </c>
      <c r="AC56" s="152">
        <v>4255852.1845701234</v>
      </c>
      <c r="AF56" s="1" t="s">
        <v>3</v>
      </c>
      <c r="AG56" s="1">
        <v>12</v>
      </c>
    </row>
    <row r="57" spans="1:33" ht="14" x14ac:dyDescent="0.25">
      <c r="A57" s="201"/>
      <c r="B57" s="199"/>
      <c r="C57" s="106" t="s">
        <v>37</v>
      </c>
      <c r="D57" s="107">
        <v>6</v>
      </c>
      <c r="E57" s="174">
        <v>127458.78676295602</v>
      </c>
      <c r="F57" s="143">
        <v>87714.692758105404</v>
      </c>
      <c r="G57" s="143">
        <v>62608.614447494714</v>
      </c>
      <c r="H57" s="143">
        <v>48366.494880239617</v>
      </c>
      <c r="I57" s="143">
        <v>48845.224045431773</v>
      </c>
      <c r="J57" s="143">
        <v>0</v>
      </c>
      <c r="K57" s="143">
        <v>883.62516270715628</v>
      </c>
      <c r="L57" s="143">
        <v>68705.384397069676</v>
      </c>
      <c r="M57" s="143">
        <v>42391.191331284514</v>
      </c>
      <c r="N57" s="143">
        <v>39888.241019432404</v>
      </c>
      <c r="O57" s="143">
        <v>43245.843243332187</v>
      </c>
      <c r="P57" s="143">
        <v>44517.178149745458</v>
      </c>
      <c r="Q57" s="143">
        <v>40153.2853151421</v>
      </c>
      <c r="R57" s="143">
        <v>35442.705885080009</v>
      </c>
      <c r="S57" s="143">
        <v>31993.525527740665</v>
      </c>
      <c r="T57" s="143">
        <v>31090.445185803725</v>
      </c>
      <c r="U57" s="143">
        <v>33733.553301415945</v>
      </c>
      <c r="V57" s="143">
        <v>44032.168126598284</v>
      </c>
      <c r="W57" s="143">
        <v>94102.648279008426</v>
      </c>
      <c r="X57" s="143">
        <v>108934.22559797573</v>
      </c>
      <c r="Y57" s="143">
        <v>101611.99375683331</v>
      </c>
      <c r="Z57" s="143">
        <v>77054.656691393262</v>
      </c>
      <c r="AA57" s="143">
        <v>37883.221888298642</v>
      </c>
      <c r="AB57" s="144">
        <v>3025.4383765113639</v>
      </c>
      <c r="AC57" s="153">
        <v>7522098.864777605</v>
      </c>
      <c r="AF57" s="1" t="s">
        <v>2</v>
      </c>
      <c r="AG57" s="1">
        <v>12</v>
      </c>
    </row>
    <row r="58" spans="1:33" ht="14.5" thickBot="1" x14ac:dyDescent="0.3">
      <c r="A58" s="202"/>
      <c r="B58" s="200"/>
      <c r="C58" s="112" t="s">
        <v>34</v>
      </c>
      <c r="D58" s="113">
        <v>31</v>
      </c>
      <c r="E58" s="175">
        <v>3014126.4111745032</v>
      </c>
      <c r="F58" s="176">
        <v>1951070.5756309619</v>
      </c>
      <c r="G58" s="176">
        <v>1441840.4305660422</v>
      </c>
      <c r="H58" s="176">
        <v>1318568.6845562058</v>
      </c>
      <c r="I58" s="176">
        <v>2093751.9435165511</v>
      </c>
      <c r="J58" s="176">
        <v>867873.16861444106</v>
      </c>
      <c r="K58" s="176">
        <v>2196139.8499495788</v>
      </c>
      <c r="L58" s="176">
        <v>1283052.8299793703</v>
      </c>
      <c r="M58" s="176">
        <v>1395270.2496721637</v>
      </c>
      <c r="N58" s="176">
        <v>1571650.5102380144</v>
      </c>
      <c r="O58" s="176">
        <v>1730055.624272055</v>
      </c>
      <c r="P58" s="176">
        <v>1843206.5890127774</v>
      </c>
      <c r="Q58" s="176">
        <v>1793830.1995120936</v>
      </c>
      <c r="R58" s="176">
        <v>1676032.3374776838</v>
      </c>
      <c r="S58" s="176">
        <v>1607110.2880440047</v>
      </c>
      <c r="T58" s="176">
        <v>1560201.4107246853</v>
      </c>
      <c r="U58" s="176">
        <v>1588059.7293527201</v>
      </c>
      <c r="V58" s="176">
        <v>2604486.559091426</v>
      </c>
      <c r="W58" s="176">
        <v>3970886.677983799</v>
      </c>
      <c r="X58" s="176">
        <v>4218437.8391356431</v>
      </c>
      <c r="Y58" s="176">
        <v>3825495.5211853739</v>
      </c>
      <c r="Z58" s="176">
        <v>3058905.5426861495</v>
      </c>
      <c r="AA58" s="176">
        <v>1827091.8689741138</v>
      </c>
      <c r="AB58" s="177">
        <v>557474.21712523862</v>
      </c>
      <c r="AC58" s="178">
        <v>48994619.058475599</v>
      </c>
      <c r="AD58" s="152"/>
    </row>
    <row r="59" spans="1:33" s="5" customFormat="1" x14ac:dyDescent="0.25">
      <c r="AC59" s="39"/>
      <c r="AD59" s="172"/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W61" s="37"/>
      <c r="Z61" s="7" t="s">
        <v>58</v>
      </c>
    </row>
    <row r="62" spans="1:33" ht="18" x14ac:dyDescent="0.4">
      <c r="B62" s="138"/>
      <c r="Z62" s="139"/>
    </row>
  </sheetData>
  <mergeCells count="26">
    <mergeCell ref="A55:A58"/>
    <mergeCell ref="B55:B58"/>
    <mergeCell ref="A43:A46"/>
    <mergeCell ref="B43:B46"/>
    <mergeCell ref="A47:A50"/>
    <mergeCell ref="B47:B50"/>
    <mergeCell ref="A51:A54"/>
    <mergeCell ref="B51:B54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D2:E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49A1D-EAB2-45BC-849D-29CA24C5A732}">
  <sheetPr>
    <tabColor theme="3" tint="0.39997558519241921"/>
    <pageSetUpPr fitToPage="1"/>
  </sheetPr>
  <dimension ref="A1:AG62"/>
  <sheetViews>
    <sheetView showGridLines="0" zoomScale="90" workbookViewId="0">
      <pane xSplit="4" ySplit="10" topLeftCell="E52" activePane="bottomRight" state="frozen"/>
      <selection sqref="A1:AC61"/>
      <selection pane="topRight" sqref="A1:AC61"/>
      <selection pane="bottomLeft" sqref="A1:AC61"/>
      <selection pane="bottomRight" sqref="A1:AC61"/>
    </sheetView>
  </sheetViews>
  <sheetFormatPr baseColWidth="10" defaultColWidth="0" defaultRowHeight="12.5" x14ac:dyDescent="0.25"/>
  <cols>
    <col min="1" max="1" width="8.26953125" style="1" customWidth="1"/>
    <col min="2" max="2" width="15.54296875" style="1" customWidth="1"/>
    <col min="3" max="4" width="13.26953125" style="1" customWidth="1"/>
    <col min="5" max="25" width="14.453125" style="1" bestFit="1" customWidth="1"/>
    <col min="26" max="26" width="18" style="1" customWidth="1"/>
    <col min="27" max="28" width="14.453125" style="1" bestFit="1" customWidth="1"/>
    <col min="29" max="29" width="16.81640625" style="1" customWidth="1"/>
    <col min="30" max="30" width="19.8164062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4" x14ac:dyDescent="0.25">
      <c r="A1" s="156" t="s">
        <v>79</v>
      </c>
      <c r="B1" s="157"/>
      <c r="C1" s="157"/>
      <c r="D1" s="157"/>
    </row>
    <row r="2" spans="1:33" ht="15.5" x14ac:dyDescent="0.25">
      <c r="A2" s="156" t="s">
        <v>55</v>
      </c>
      <c r="B2" s="157"/>
      <c r="C2" s="157"/>
      <c r="D2" s="205"/>
      <c r="E2" s="205"/>
      <c r="F2" s="81"/>
    </row>
    <row r="3" spans="1:33" ht="15.5" x14ac:dyDescent="0.25">
      <c r="A3" s="156" t="s">
        <v>56</v>
      </c>
      <c r="B3" s="157"/>
      <c r="C3" s="157"/>
      <c r="D3" s="158" t="s">
        <v>133</v>
      </c>
      <c r="E3" s="81"/>
      <c r="F3" s="81"/>
    </row>
    <row r="4" spans="1:33" ht="15.5" x14ac:dyDescent="0.25">
      <c r="A4" s="156" t="s">
        <v>57</v>
      </c>
      <c r="B4" s="157"/>
      <c r="C4" s="157"/>
      <c r="D4" s="159"/>
      <c r="E4" s="81"/>
      <c r="F4" s="81"/>
      <c r="H4" s="83"/>
    </row>
    <row r="5" spans="1:33" ht="15.5" x14ac:dyDescent="0.25">
      <c r="A5" s="156" t="s">
        <v>59</v>
      </c>
      <c r="B5" s="157"/>
      <c r="C5" s="157"/>
      <c r="D5" s="159"/>
      <c r="E5" s="81"/>
      <c r="F5" s="81"/>
    </row>
    <row r="6" spans="1:33" ht="15.5" x14ac:dyDescent="0.25">
      <c r="A6" s="156" t="s">
        <v>28</v>
      </c>
      <c r="B6" s="157"/>
      <c r="C6" s="157"/>
      <c r="D6" s="160">
        <v>2033</v>
      </c>
      <c r="E6" s="84"/>
      <c r="F6" s="84"/>
    </row>
    <row r="7" spans="1:33" ht="15.5" x14ac:dyDescent="0.25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3">
      <c r="A8" s="162" t="s">
        <v>60</v>
      </c>
      <c r="B8" s="157"/>
      <c r="C8" s="157"/>
      <c r="D8" s="161" t="s">
        <v>38</v>
      </c>
    </row>
    <row r="9" spans="1:33" ht="16" thickBot="1" x14ac:dyDescent="0.3">
      <c r="C9" s="195"/>
      <c r="D9" s="195"/>
    </row>
    <row r="10" spans="1:33" s="93" customFormat="1" ht="31.5" thickBot="1" x14ac:dyDescent="0.3">
      <c r="A10" s="3" t="s">
        <v>124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4" x14ac:dyDescent="0.25">
      <c r="A11" s="201">
        <v>48580</v>
      </c>
      <c r="B11" s="199">
        <v>45272037.44278498</v>
      </c>
      <c r="C11" s="94" t="s">
        <v>35</v>
      </c>
      <c r="D11" s="95">
        <v>20</v>
      </c>
      <c r="E11" s="148">
        <v>57628.788393840223</v>
      </c>
      <c r="F11" s="149">
        <v>33638.928457070506</v>
      </c>
      <c r="G11" s="149">
        <v>23332.106195740027</v>
      </c>
      <c r="H11" s="149">
        <v>23726.829592605049</v>
      </c>
      <c r="I11" s="149">
        <v>55254.553179152492</v>
      </c>
      <c r="J11" s="149">
        <v>60210.251503282008</v>
      </c>
      <c r="K11" s="149">
        <v>101796.45060353895</v>
      </c>
      <c r="L11" s="149">
        <v>56479.206593137729</v>
      </c>
      <c r="M11" s="149">
        <v>62298.339747223748</v>
      </c>
      <c r="N11" s="149">
        <v>71547.568025844492</v>
      </c>
      <c r="O11" s="149">
        <v>79172.934442147161</v>
      </c>
      <c r="P11" s="149">
        <v>85402.677435982041</v>
      </c>
      <c r="Q11" s="149">
        <v>82031.264258630195</v>
      </c>
      <c r="R11" s="149">
        <v>75247.70990064714</v>
      </c>
      <c r="S11" s="149">
        <v>74135.7537908878</v>
      </c>
      <c r="T11" s="149">
        <v>73062.953149557536</v>
      </c>
      <c r="U11" s="149">
        <v>71277.991709701848</v>
      </c>
      <c r="V11" s="149">
        <v>67561.399591900263</v>
      </c>
      <c r="W11" s="149">
        <v>93234.85288079716</v>
      </c>
      <c r="X11" s="149">
        <v>106172.68156488299</v>
      </c>
      <c r="Y11" s="149">
        <v>95292.906531074099</v>
      </c>
      <c r="Z11" s="149">
        <v>72548.749577894952</v>
      </c>
      <c r="AA11" s="149">
        <v>38562.320384288483</v>
      </c>
      <c r="AB11" s="150">
        <v>15946.322194958007</v>
      </c>
      <c r="AC11" s="151">
        <v>31511270.794095702</v>
      </c>
      <c r="AF11" s="1" t="s">
        <v>1</v>
      </c>
      <c r="AG11" s="1">
        <v>1</v>
      </c>
    </row>
    <row r="12" spans="1:33" ht="14" x14ac:dyDescent="0.25">
      <c r="A12" s="201"/>
      <c r="B12" s="199"/>
      <c r="C12" s="100" t="s">
        <v>36</v>
      </c>
      <c r="D12" s="101">
        <v>4</v>
      </c>
      <c r="E12" s="145">
        <v>78297.075786136425</v>
      </c>
      <c r="F12" s="146">
        <v>50344.598584734536</v>
      </c>
      <c r="G12" s="146">
        <v>35547.708595510107</v>
      </c>
      <c r="H12" s="146">
        <v>31977.940843065349</v>
      </c>
      <c r="I12" s="146">
        <v>49140.327356384463</v>
      </c>
      <c r="J12" s="146">
        <v>26279.025601763871</v>
      </c>
      <c r="K12" s="146">
        <v>58485.234467774106</v>
      </c>
      <c r="L12" s="146">
        <v>59950.432143055928</v>
      </c>
      <c r="M12" s="146">
        <v>53734.46434235882</v>
      </c>
      <c r="N12" s="146">
        <v>59569.848722646857</v>
      </c>
      <c r="O12" s="146">
        <v>66698.229287785478</v>
      </c>
      <c r="P12" s="146">
        <v>73047.78594770722</v>
      </c>
      <c r="Q12" s="146">
        <v>71673.312548319722</v>
      </c>
      <c r="R12" s="146">
        <v>62326.961665628747</v>
      </c>
      <c r="S12" s="146">
        <v>51421.392789420788</v>
      </c>
      <c r="T12" s="146">
        <v>48264.906531800465</v>
      </c>
      <c r="U12" s="146">
        <v>46358.770079080336</v>
      </c>
      <c r="V12" s="146">
        <v>46399.648112864525</v>
      </c>
      <c r="W12" s="146">
        <v>74566.048670169766</v>
      </c>
      <c r="X12" s="146">
        <v>88452.570417348747</v>
      </c>
      <c r="Y12" s="146">
        <v>80933.288873450569</v>
      </c>
      <c r="Z12" s="146">
        <v>62894.221305713007</v>
      </c>
      <c r="AA12" s="146">
        <v>35757.801107302621</v>
      </c>
      <c r="AB12" s="147">
        <v>20343.145106981334</v>
      </c>
      <c r="AC12" s="152">
        <v>5329858.9555480145</v>
      </c>
      <c r="AF12" s="1" t="s">
        <v>3</v>
      </c>
      <c r="AG12" s="1">
        <v>1</v>
      </c>
    </row>
    <row r="13" spans="1:33" ht="14" x14ac:dyDescent="0.25">
      <c r="A13" s="201"/>
      <c r="B13" s="199"/>
      <c r="C13" s="106" t="s">
        <v>37</v>
      </c>
      <c r="D13" s="107">
        <v>7</v>
      </c>
      <c r="E13" s="174">
        <v>85330.975302711449</v>
      </c>
      <c r="F13" s="143">
        <v>54948.688003287338</v>
      </c>
      <c r="G13" s="143">
        <v>36467.95451259183</v>
      </c>
      <c r="H13" s="143">
        <v>26647.636867580735</v>
      </c>
      <c r="I13" s="143">
        <v>27780.687864149193</v>
      </c>
      <c r="J13" s="143">
        <v>0</v>
      </c>
      <c r="K13" s="143">
        <v>6514.8861213126265</v>
      </c>
      <c r="L13" s="143">
        <v>80874.572408814449</v>
      </c>
      <c r="M13" s="143">
        <v>76183.44368608002</v>
      </c>
      <c r="N13" s="143">
        <v>66329.406231356188</v>
      </c>
      <c r="O13" s="143">
        <v>61934.532794930477</v>
      </c>
      <c r="P13" s="143">
        <v>59974.907104217105</v>
      </c>
      <c r="Q13" s="143">
        <v>58011.580383381821</v>
      </c>
      <c r="R13" s="143">
        <v>57200.459872582622</v>
      </c>
      <c r="S13" s="143">
        <v>64251.387570905521</v>
      </c>
      <c r="T13" s="143">
        <v>70683.495323099691</v>
      </c>
      <c r="U13" s="143">
        <v>73176.703602816866</v>
      </c>
      <c r="V13" s="143">
        <v>24723.102200639511</v>
      </c>
      <c r="W13" s="143">
        <v>55185.492041025485</v>
      </c>
      <c r="X13" s="143">
        <v>73691.91888634894</v>
      </c>
      <c r="Y13" s="143">
        <v>67883.676486342956</v>
      </c>
      <c r="Z13" s="143">
        <v>48778.337170260551</v>
      </c>
      <c r="AA13" s="143">
        <v>21099.48982656212</v>
      </c>
      <c r="AB13" s="144">
        <v>6742.0504734697843</v>
      </c>
      <c r="AC13" s="153">
        <v>8430907.6931412704</v>
      </c>
      <c r="AF13" s="1" t="s">
        <v>2</v>
      </c>
      <c r="AG13" s="1">
        <v>1</v>
      </c>
    </row>
    <row r="14" spans="1:33" ht="14.5" thickBot="1" x14ac:dyDescent="0.3">
      <c r="A14" s="202"/>
      <c r="B14" s="200"/>
      <c r="C14" s="122" t="s">
        <v>34</v>
      </c>
      <c r="D14" s="123">
        <v>31</v>
      </c>
      <c r="E14" s="108">
        <v>2063080.8981403303</v>
      </c>
      <c r="F14" s="109">
        <v>1258797.7795033595</v>
      </c>
      <c r="G14" s="109">
        <v>864108.63988498389</v>
      </c>
      <c r="H14" s="109">
        <v>788981.81329742749</v>
      </c>
      <c r="I14" s="109">
        <v>1496117.1880576322</v>
      </c>
      <c r="J14" s="109">
        <v>1309321.1324726955</v>
      </c>
      <c r="K14" s="109">
        <v>2315474.1527910638</v>
      </c>
      <c r="L14" s="109">
        <v>1935507.8672966794</v>
      </c>
      <c r="M14" s="109">
        <v>1994188.7581164702</v>
      </c>
      <c r="N14" s="109">
        <v>2133536.5990269706</v>
      </c>
      <c r="O14" s="109">
        <v>2283793.3355585984</v>
      </c>
      <c r="P14" s="109">
        <v>2420069.0422399896</v>
      </c>
      <c r="Q14" s="109">
        <v>2333399.5980495554</v>
      </c>
      <c r="R14" s="109">
        <v>2154665.2637835364</v>
      </c>
      <c r="S14" s="109">
        <v>2138160.3599717775</v>
      </c>
      <c r="T14" s="109">
        <v>2149103.1563800503</v>
      </c>
      <c r="U14" s="109">
        <v>2123231.839730076</v>
      </c>
      <c r="V14" s="109">
        <v>1709888.29969394</v>
      </c>
      <c r="W14" s="109">
        <v>2549259.6965838009</v>
      </c>
      <c r="X14" s="109">
        <v>2993107.3451714977</v>
      </c>
      <c r="Y14" s="109">
        <v>2704777.0215196847</v>
      </c>
      <c r="Z14" s="109">
        <v>2044000.2369725748</v>
      </c>
      <c r="AA14" s="109">
        <v>1061974.0409009152</v>
      </c>
      <c r="AB14" s="142">
        <v>447493.37764137395</v>
      </c>
      <c r="AC14" s="152">
        <v>45272037.44278498</v>
      </c>
      <c r="AD14" s="152"/>
    </row>
    <row r="15" spans="1:33" ht="14" x14ac:dyDescent="0.25">
      <c r="A15" s="201">
        <v>48611</v>
      </c>
      <c r="B15" s="199">
        <v>41763138.698797069</v>
      </c>
      <c r="C15" s="94" t="s">
        <v>35</v>
      </c>
      <c r="D15" s="95">
        <v>20</v>
      </c>
      <c r="E15" s="148">
        <v>52462.275198115625</v>
      </c>
      <c r="F15" s="149">
        <v>29498.917548633221</v>
      </c>
      <c r="G15" s="149">
        <v>20354.721872797218</v>
      </c>
      <c r="H15" s="149">
        <v>22671.070396728399</v>
      </c>
      <c r="I15" s="149">
        <v>80592.892128389765</v>
      </c>
      <c r="J15" s="149">
        <v>132817.99841859721</v>
      </c>
      <c r="K15" s="149">
        <v>159603.28650296171</v>
      </c>
      <c r="L15" s="149">
        <v>38915.711246710467</v>
      </c>
      <c r="M15" s="149">
        <v>52548.169834031818</v>
      </c>
      <c r="N15" s="149">
        <v>60632.094763145142</v>
      </c>
      <c r="O15" s="149">
        <v>67980.646439405726</v>
      </c>
      <c r="P15" s="149">
        <v>72191.984548846071</v>
      </c>
      <c r="Q15" s="149">
        <v>65709.887201454854</v>
      </c>
      <c r="R15" s="149">
        <v>61873.4468231676</v>
      </c>
      <c r="S15" s="149">
        <v>65553.541791223848</v>
      </c>
      <c r="T15" s="149">
        <v>67452.718486001962</v>
      </c>
      <c r="U15" s="149">
        <v>68136.856229697907</v>
      </c>
      <c r="V15" s="149">
        <v>74325.125972856957</v>
      </c>
      <c r="W15" s="149">
        <v>98681.567874347282</v>
      </c>
      <c r="X15" s="149">
        <v>114117.12142997785</v>
      </c>
      <c r="Y15" s="149">
        <v>102373.95978338044</v>
      </c>
      <c r="Z15" s="149">
        <v>73601.156667675139</v>
      </c>
      <c r="AA15" s="149">
        <v>35187.305165600017</v>
      </c>
      <c r="AB15" s="150">
        <v>10097.939505823595</v>
      </c>
      <c r="AC15" s="151">
        <v>32547607.916591398</v>
      </c>
      <c r="AF15" s="1" t="s">
        <v>1</v>
      </c>
      <c r="AG15" s="1">
        <v>2</v>
      </c>
    </row>
    <row r="16" spans="1:33" ht="14" x14ac:dyDescent="0.25">
      <c r="A16" s="201"/>
      <c r="B16" s="199"/>
      <c r="C16" s="100" t="s">
        <v>36</v>
      </c>
      <c r="D16" s="101">
        <v>4</v>
      </c>
      <c r="E16" s="145">
        <v>72865.169632200734</v>
      </c>
      <c r="F16" s="146">
        <v>44180.106251548903</v>
      </c>
      <c r="G16" s="146">
        <v>31144.197128330754</v>
      </c>
      <c r="H16" s="146">
        <v>27731.317279119492</v>
      </c>
      <c r="I16" s="146">
        <v>51383.494857344485</v>
      </c>
      <c r="J16" s="146">
        <v>37558.064675414025</v>
      </c>
      <c r="K16" s="146">
        <v>77454.577674012224</v>
      </c>
      <c r="L16" s="146">
        <v>42298.943784122857</v>
      </c>
      <c r="M16" s="146">
        <v>40688.552196136188</v>
      </c>
      <c r="N16" s="146">
        <v>55574.754437193827</v>
      </c>
      <c r="O16" s="146">
        <v>64221.800591002691</v>
      </c>
      <c r="P16" s="146">
        <v>68571.409109072061</v>
      </c>
      <c r="Q16" s="146">
        <v>66588.782651297268</v>
      </c>
      <c r="R16" s="146">
        <v>56570.014256882896</v>
      </c>
      <c r="S16" s="146">
        <v>43862.677886089143</v>
      </c>
      <c r="T16" s="146">
        <v>38258.826997176169</v>
      </c>
      <c r="U16" s="146">
        <v>34887.934075461999</v>
      </c>
      <c r="V16" s="146">
        <v>51512.187723528965</v>
      </c>
      <c r="W16" s="146">
        <v>79469.064641292905</v>
      </c>
      <c r="X16" s="146">
        <v>93137.923500973993</v>
      </c>
      <c r="Y16" s="146">
        <v>85524.019918678343</v>
      </c>
      <c r="Z16" s="146">
        <v>65522.870506453386</v>
      </c>
      <c r="AA16" s="146">
        <v>34569.222177203177</v>
      </c>
      <c r="AB16" s="147">
        <v>16766.0464907063</v>
      </c>
      <c r="AC16" s="152">
        <v>5121367.8337649722</v>
      </c>
      <c r="AF16" s="1" t="s">
        <v>3</v>
      </c>
      <c r="AG16" s="1">
        <v>2</v>
      </c>
    </row>
    <row r="17" spans="1:33" ht="14" x14ac:dyDescent="0.25">
      <c r="A17" s="201"/>
      <c r="B17" s="199"/>
      <c r="C17" s="106" t="s">
        <v>37</v>
      </c>
      <c r="D17" s="107">
        <v>4</v>
      </c>
      <c r="E17" s="174">
        <v>78946.421833988148</v>
      </c>
      <c r="F17" s="143">
        <v>46527.408645194002</v>
      </c>
      <c r="G17" s="143">
        <v>30357.722885219402</v>
      </c>
      <c r="H17" s="143">
        <v>22167.682627661899</v>
      </c>
      <c r="I17" s="143">
        <v>26831.569174797052</v>
      </c>
      <c r="J17" s="143">
        <v>0</v>
      </c>
      <c r="K17" s="143">
        <v>15340.899161707901</v>
      </c>
      <c r="L17" s="143">
        <v>97023.859721162196</v>
      </c>
      <c r="M17" s="143">
        <v>60042.321080170957</v>
      </c>
      <c r="N17" s="143">
        <v>36958.08582682471</v>
      </c>
      <c r="O17" s="143">
        <v>27251.995280540403</v>
      </c>
      <c r="P17" s="143">
        <v>30246.434079299514</v>
      </c>
      <c r="Q17" s="143">
        <v>30441.190639617478</v>
      </c>
      <c r="R17" s="143">
        <v>28441.366389015868</v>
      </c>
      <c r="S17" s="143">
        <v>39050.839967015956</v>
      </c>
      <c r="T17" s="143">
        <v>48494.152527341423</v>
      </c>
      <c r="U17" s="143">
        <v>52672.610805802491</v>
      </c>
      <c r="V17" s="143">
        <v>35471.573979675333</v>
      </c>
      <c r="W17" s="143">
        <v>67780.899850093614</v>
      </c>
      <c r="X17" s="143">
        <v>88879.507881121724</v>
      </c>
      <c r="Y17" s="143">
        <v>83057.179784907086</v>
      </c>
      <c r="Z17" s="143">
        <v>55757.03245981998</v>
      </c>
      <c r="AA17" s="143">
        <v>19647.71209004855</v>
      </c>
      <c r="AB17" s="144">
        <v>2152.2704191503435</v>
      </c>
      <c r="AC17" s="153">
        <v>4094162.948440704</v>
      </c>
      <c r="AF17" s="1" t="s">
        <v>2</v>
      </c>
      <c r="AG17" s="1">
        <v>2</v>
      </c>
    </row>
    <row r="18" spans="1:33" ht="14.5" thickBot="1" x14ac:dyDescent="0.3">
      <c r="A18" s="202"/>
      <c r="B18" s="200"/>
      <c r="C18" s="112" t="s">
        <v>34</v>
      </c>
      <c r="D18" s="113">
        <v>28</v>
      </c>
      <c r="E18" s="108">
        <v>1656491.8698270682</v>
      </c>
      <c r="F18" s="109">
        <v>952808.41055963596</v>
      </c>
      <c r="G18" s="109">
        <v>653102.11751014506</v>
      </c>
      <c r="H18" s="109">
        <v>653017.40756169357</v>
      </c>
      <c r="I18" s="109">
        <v>1924718.0986963615</v>
      </c>
      <c r="J18" s="109">
        <v>2806592.2270736005</v>
      </c>
      <c r="K18" s="109">
        <v>3563247.6374021145</v>
      </c>
      <c r="L18" s="109">
        <v>1335605.4389553496</v>
      </c>
      <c r="M18" s="109">
        <v>1453886.8897858651</v>
      </c>
      <c r="N18" s="109">
        <v>1582773.2563189769</v>
      </c>
      <c r="O18" s="109">
        <v>1725508.1122742868</v>
      </c>
      <c r="P18" s="109">
        <v>1839111.0637304077</v>
      </c>
      <c r="Q18" s="109">
        <v>1702317.6371927562</v>
      </c>
      <c r="R18" s="109">
        <v>1577514.4590469471</v>
      </c>
      <c r="S18" s="109">
        <v>1642724.9072368974</v>
      </c>
      <c r="T18" s="109">
        <v>1696066.2878181096</v>
      </c>
      <c r="U18" s="109">
        <v>1712979.3041190163</v>
      </c>
      <c r="V18" s="109">
        <v>1834437.5662699561</v>
      </c>
      <c r="W18" s="109">
        <v>2562631.2154524918</v>
      </c>
      <c r="X18" s="109">
        <v>3010412.1541279396</v>
      </c>
      <c r="Y18" s="109">
        <v>2721803.994481951</v>
      </c>
      <c r="Z18" s="109">
        <v>1957142.7452185962</v>
      </c>
      <c r="AA18" s="109">
        <v>920613.84038100729</v>
      </c>
      <c r="AB18" s="142">
        <v>277632.05775589851</v>
      </c>
      <c r="AC18" s="152">
        <v>41763138.698797069</v>
      </c>
      <c r="AD18" s="152"/>
    </row>
    <row r="19" spans="1:33" ht="14" x14ac:dyDescent="0.25">
      <c r="A19" s="204">
        <v>48639</v>
      </c>
      <c r="B19" s="199">
        <v>43098201.138637364</v>
      </c>
      <c r="C19" s="94" t="s">
        <v>35</v>
      </c>
      <c r="D19" s="95">
        <v>22</v>
      </c>
      <c r="E19" s="148">
        <v>48704.55742333817</v>
      </c>
      <c r="F19" s="149">
        <v>26318.1297695793</v>
      </c>
      <c r="G19" s="149">
        <v>17340.252799860129</v>
      </c>
      <c r="H19" s="149">
        <v>20313.079593549901</v>
      </c>
      <c r="I19" s="149">
        <v>75838.081640318633</v>
      </c>
      <c r="J19" s="149">
        <v>125668.69115854334</v>
      </c>
      <c r="K19" s="149">
        <v>150614.55971780603</v>
      </c>
      <c r="L19" s="149">
        <v>35212.935787117</v>
      </c>
      <c r="M19" s="149">
        <v>48209.760847667341</v>
      </c>
      <c r="N19" s="149">
        <v>55177.781001960131</v>
      </c>
      <c r="O19" s="149">
        <v>62047.151479134191</v>
      </c>
      <c r="P19" s="149">
        <v>67333.387220282399</v>
      </c>
      <c r="Q19" s="149">
        <v>60329.889110039832</v>
      </c>
      <c r="R19" s="149">
        <v>55702.18973374553</v>
      </c>
      <c r="S19" s="149">
        <v>59210.012510144166</v>
      </c>
      <c r="T19" s="149">
        <v>62032.923569204118</v>
      </c>
      <c r="U19" s="149">
        <v>63967.636963608114</v>
      </c>
      <c r="V19" s="149">
        <v>71808.213223165178</v>
      </c>
      <c r="W19" s="149">
        <v>96915.709842035212</v>
      </c>
      <c r="X19" s="149">
        <v>109106.92158512874</v>
      </c>
      <c r="Y19" s="149">
        <v>97313.134749355944</v>
      </c>
      <c r="Z19" s="149">
        <v>70442.770366082565</v>
      </c>
      <c r="AA19" s="149">
        <v>33620.550271192049</v>
      </c>
      <c r="AB19" s="150">
        <v>10853.150816992089</v>
      </c>
      <c r="AC19" s="151">
        <v>33529792.365956709</v>
      </c>
      <c r="AF19" s="1" t="s">
        <v>1</v>
      </c>
      <c r="AG19" s="1">
        <v>3</v>
      </c>
    </row>
    <row r="20" spans="1:33" ht="14" x14ac:dyDescent="0.25">
      <c r="A20" s="201"/>
      <c r="B20" s="199"/>
      <c r="C20" s="100" t="s">
        <v>36</v>
      </c>
      <c r="D20" s="101">
        <v>4</v>
      </c>
      <c r="E20" s="145">
        <v>65139.368290753417</v>
      </c>
      <c r="F20" s="146">
        <v>39811.427835553652</v>
      </c>
      <c r="G20" s="146">
        <v>28211.689381269403</v>
      </c>
      <c r="H20" s="146">
        <v>29130.178760527517</v>
      </c>
      <c r="I20" s="146">
        <v>53163.710070469737</v>
      </c>
      <c r="J20" s="146">
        <v>39599.08984657855</v>
      </c>
      <c r="K20" s="146">
        <v>82050.366023331095</v>
      </c>
      <c r="L20" s="146">
        <v>39629.234894810128</v>
      </c>
      <c r="M20" s="146">
        <v>39947.218423864222</v>
      </c>
      <c r="N20" s="146">
        <v>52933.134003155363</v>
      </c>
      <c r="O20" s="146">
        <v>60731.200830870046</v>
      </c>
      <c r="P20" s="146">
        <v>64249.942349696357</v>
      </c>
      <c r="Q20" s="146">
        <v>60175.169951249496</v>
      </c>
      <c r="R20" s="146">
        <v>48835.208857691847</v>
      </c>
      <c r="S20" s="146">
        <v>38109.645226407476</v>
      </c>
      <c r="T20" s="146">
        <v>33560.466632827214</v>
      </c>
      <c r="U20" s="146">
        <v>34291.637163976149</v>
      </c>
      <c r="V20" s="146">
        <v>54676.032541246313</v>
      </c>
      <c r="W20" s="146">
        <v>77146.585441150368</v>
      </c>
      <c r="X20" s="146">
        <v>85391.347591121608</v>
      </c>
      <c r="Y20" s="146">
        <v>73949.720114982018</v>
      </c>
      <c r="Z20" s="146">
        <v>54387.581894573537</v>
      </c>
      <c r="AA20" s="146">
        <v>29154.995954593127</v>
      </c>
      <c r="AB20" s="147">
        <v>14786.05198044051</v>
      </c>
      <c r="AC20" s="152">
        <v>4796244.0162445568</v>
      </c>
      <c r="AF20" s="1" t="s">
        <v>3</v>
      </c>
      <c r="AG20" s="1">
        <v>3</v>
      </c>
    </row>
    <row r="21" spans="1:33" ht="14" x14ac:dyDescent="0.25">
      <c r="A21" s="201"/>
      <c r="B21" s="199"/>
      <c r="C21" s="106" t="s">
        <v>37</v>
      </c>
      <c r="D21" s="107">
        <v>5</v>
      </c>
      <c r="E21" s="174">
        <v>66087.40379301642</v>
      </c>
      <c r="F21" s="143">
        <v>37513.872966434821</v>
      </c>
      <c r="G21" s="143">
        <v>22995.118237709812</v>
      </c>
      <c r="H21" s="143">
        <v>18357.135498800937</v>
      </c>
      <c r="I21" s="143">
        <v>24010.85266389354</v>
      </c>
      <c r="J21" s="143">
        <v>0</v>
      </c>
      <c r="K21" s="143">
        <v>15415.712308796028</v>
      </c>
      <c r="L21" s="143">
        <v>90018.579300737911</v>
      </c>
      <c r="M21" s="143">
        <v>58759.94995407106</v>
      </c>
      <c r="N21" s="143">
        <v>37220.460172568914</v>
      </c>
      <c r="O21" s="143">
        <v>27008.441534607718</v>
      </c>
      <c r="P21" s="143">
        <v>29098.54724468854</v>
      </c>
      <c r="Q21" s="143">
        <v>33243.166343216857</v>
      </c>
      <c r="R21" s="143">
        <v>35423.066843866603</v>
      </c>
      <c r="S21" s="143">
        <v>37909.08931218581</v>
      </c>
      <c r="T21" s="143">
        <v>46526.444284162229</v>
      </c>
      <c r="U21" s="143">
        <v>48721.056221562016</v>
      </c>
      <c r="V21" s="143">
        <v>42781.320095155737</v>
      </c>
      <c r="W21" s="143">
        <v>67596.447389700363</v>
      </c>
      <c r="X21" s="143">
        <v>81579.005921411415</v>
      </c>
      <c r="Y21" s="143">
        <v>71859.004054643621</v>
      </c>
      <c r="Z21" s="143">
        <v>45521.235446137682</v>
      </c>
      <c r="AA21" s="143">
        <v>15063.236871557125</v>
      </c>
      <c r="AB21" s="144">
        <v>1723.8048282946925</v>
      </c>
      <c r="AC21" s="153">
        <v>4772164.7564360984</v>
      </c>
      <c r="AF21" s="1" t="s">
        <v>2</v>
      </c>
      <c r="AG21" s="1">
        <v>3</v>
      </c>
    </row>
    <row r="22" spans="1:33" ht="14.5" thickBot="1" x14ac:dyDescent="0.3">
      <c r="A22" s="202"/>
      <c r="B22" s="200"/>
      <c r="C22" s="112" t="s">
        <v>34</v>
      </c>
      <c r="D22" s="113">
        <v>31</v>
      </c>
      <c r="E22" s="108">
        <v>1662494.7554415353</v>
      </c>
      <c r="F22" s="109">
        <v>925813.93110513338</v>
      </c>
      <c r="G22" s="109">
        <v>609307.91031054943</v>
      </c>
      <c r="H22" s="109">
        <v>655194.1435942126</v>
      </c>
      <c r="I22" s="109">
        <v>2001146.8996883566</v>
      </c>
      <c r="J22" s="109">
        <v>2923107.5648742677</v>
      </c>
      <c r="K22" s="109">
        <v>3718800.3394290372</v>
      </c>
      <c r="L22" s="109">
        <v>1383294.423399504</v>
      </c>
      <c r="M22" s="109">
        <v>1514203.3621144937</v>
      </c>
      <c r="N22" s="109">
        <v>1611746.0189185888</v>
      </c>
      <c r="O22" s="109">
        <v>1743004.343537471</v>
      </c>
      <c r="P22" s="109">
        <v>1883827.024468441</v>
      </c>
      <c r="Q22" s="109">
        <v>1734174.0719419587</v>
      </c>
      <c r="R22" s="109">
        <v>1597904.3437925021</v>
      </c>
      <c r="S22" s="109">
        <v>1644604.3026897307</v>
      </c>
      <c r="T22" s="109">
        <v>1731598.4064746103</v>
      </c>
      <c r="U22" s="109">
        <v>1788059.8429630932</v>
      </c>
      <c r="V22" s="109">
        <v>2012391.4215503978</v>
      </c>
      <c r="W22" s="109">
        <v>2778714.1952378778</v>
      </c>
      <c r="X22" s="109">
        <v>3149812.6948443758</v>
      </c>
      <c r="Y22" s="109">
        <v>2795982.8652189765</v>
      </c>
      <c r="Z22" s="109">
        <v>1994897.4528627987</v>
      </c>
      <c r="AA22" s="109">
        <v>931588.27414238313</v>
      </c>
      <c r="AB22" s="142">
        <v>306532.55003706145</v>
      </c>
      <c r="AC22" s="152">
        <v>43098201.138637364</v>
      </c>
      <c r="AD22" s="152"/>
    </row>
    <row r="23" spans="1:33" ht="14" x14ac:dyDescent="0.25">
      <c r="A23" s="204">
        <v>48670</v>
      </c>
      <c r="B23" s="199">
        <v>40126607.584400699</v>
      </c>
      <c r="C23" s="94" t="s">
        <v>35</v>
      </c>
      <c r="D23" s="95">
        <v>19</v>
      </c>
      <c r="E23" s="148">
        <v>81407.438405027948</v>
      </c>
      <c r="F23" s="149">
        <v>61169.242160596667</v>
      </c>
      <c r="G23" s="149">
        <v>53185.060705160111</v>
      </c>
      <c r="H23" s="149">
        <v>60472.807501785981</v>
      </c>
      <c r="I23" s="149">
        <v>118254.40655730123</v>
      </c>
      <c r="J23" s="149">
        <v>129559.63822139373</v>
      </c>
      <c r="K23" s="149">
        <v>152202.95752936343</v>
      </c>
      <c r="L23" s="149">
        <v>18429.013589979953</v>
      </c>
      <c r="M23" s="149">
        <v>28379.702529858736</v>
      </c>
      <c r="N23" s="149">
        <v>33178.743071059667</v>
      </c>
      <c r="O23" s="149">
        <v>39515.903978922754</v>
      </c>
      <c r="P23" s="149">
        <v>43302.419058108724</v>
      </c>
      <c r="Q23" s="149">
        <v>39369.794584308438</v>
      </c>
      <c r="R23" s="149">
        <v>34885.763352237693</v>
      </c>
      <c r="S23" s="149">
        <v>37143.71589100665</v>
      </c>
      <c r="T23" s="149">
        <v>37814.750619332699</v>
      </c>
      <c r="U23" s="149">
        <v>36268.769414215203</v>
      </c>
      <c r="V23" s="149">
        <v>73781.87768241117</v>
      </c>
      <c r="W23" s="149">
        <v>94080.668267029134</v>
      </c>
      <c r="X23" s="149">
        <v>100073.0827886296</v>
      </c>
      <c r="Y23" s="149">
        <v>89390.097516828493</v>
      </c>
      <c r="Z23" s="149">
        <v>66913.176321193139</v>
      </c>
      <c r="AA23" s="149">
        <v>35849.530422837561</v>
      </c>
      <c r="AB23" s="150">
        <v>21751.251852471909</v>
      </c>
      <c r="AC23" s="151">
        <v>28241216.428400148</v>
      </c>
      <c r="AF23" s="1" t="s">
        <v>1</v>
      </c>
      <c r="AG23" s="1">
        <v>4</v>
      </c>
    </row>
    <row r="24" spans="1:33" ht="14" x14ac:dyDescent="0.25">
      <c r="A24" s="201"/>
      <c r="B24" s="199"/>
      <c r="C24" s="100" t="s">
        <v>36</v>
      </c>
      <c r="D24" s="101">
        <v>5</v>
      </c>
      <c r="E24" s="145">
        <v>91780.846162917383</v>
      </c>
      <c r="F24" s="146">
        <v>68295.023153293208</v>
      </c>
      <c r="G24" s="146">
        <v>57861.420732578445</v>
      </c>
      <c r="H24" s="146">
        <v>57231.62315452777</v>
      </c>
      <c r="I24" s="146">
        <v>79201.146026913615</v>
      </c>
      <c r="J24" s="146">
        <v>46423.705067621828</v>
      </c>
      <c r="K24" s="146">
        <v>86026.135606277967</v>
      </c>
      <c r="L24" s="146">
        <v>39063.452629097264</v>
      </c>
      <c r="M24" s="146">
        <v>43578.655240321423</v>
      </c>
      <c r="N24" s="146">
        <v>41523.140760576185</v>
      </c>
      <c r="O24" s="146">
        <v>46470.058342406417</v>
      </c>
      <c r="P24" s="146">
        <v>47956.43444764243</v>
      </c>
      <c r="Q24" s="146">
        <v>44140.819442334767</v>
      </c>
      <c r="R24" s="146">
        <v>34337.31789936206</v>
      </c>
      <c r="S24" s="146">
        <v>27621.596450399673</v>
      </c>
      <c r="T24" s="146">
        <v>27010.855654960284</v>
      </c>
      <c r="U24" s="146">
        <v>26614.46554572379</v>
      </c>
      <c r="V24" s="146">
        <v>56354.156055788488</v>
      </c>
      <c r="W24" s="146">
        <v>76845.314785980168</v>
      </c>
      <c r="X24" s="146">
        <v>80891.093151870125</v>
      </c>
      <c r="Y24" s="146">
        <v>72409.584298785208</v>
      </c>
      <c r="Z24" s="146">
        <v>55643.52813713286</v>
      </c>
      <c r="AA24" s="146">
        <v>33309.544995774289</v>
      </c>
      <c r="AB24" s="147">
        <v>23646.88969037943</v>
      </c>
      <c r="AC24" s="152">
        <v>6321184.0371633247</v>
      </c>
      <c r="AF24" s="1" t="s">
        <v>3</v>
      </c>
      <c r="AG24" s="1">
        <v>4</v>
      </c>
    </row>
    <row r="25" spans="1:33" ht="14" x14ac:dyDescent="0.25">
      <c r="A25" s="201"/>
      <c r="B25" s="199"/>
      <c r="C25" s="106" t="s">
        <v>37</v>
      </c>
      <c r="D25" s="107">
        <v>6</v>
      </c>
      <c r="E25" s="174">
        <v>84198.459370119715</v>
      </c>
      <c r="F25" s="143">
        <v>61066.907233107988</v>
      </c>
      <c r="G25" s="143">
        <v>48130.906623729672</v>
      </c>
      <c r="H25" s="143">
        <v>43156.775529265222</v>
      </c>
      <c r="I25" s="143">
        <v>48783.521746922779</v>
      </c>
      <c r="J25" s="143">
        <v>7377.4344196414049</v>
      </c>
      <c r="K25" s="143">
        <v>29609.036294563146</v>
      </c>
      <c r="L25" s="143">
        <v>68164.707821178032</v>
      </c>
      <c r="M25" s="143">
        <v>37403.573414973442</v>
      </c>
      <c r="N25" s="143">
        <v>22824.77279807223</v>
      </c>
      <c r="O25" s="143">
        <v>20739.611107013956</v>
      </c>
      <c r="P25" s="143">
        <v>17712.521401505022</v>
      </c>
      <c r="Q25" s="143">
        <v>15541.118880164629</v>
      </c>
      <c r="R25" s="143">
        <v>18379.658910621205</v>
      </c>
      <c r="S25" s="143">
        <v>23633.218183356756</v>
      </c>
      <c r="T25" s="143">
        <v>31604.694922993069</v>
      </c>
      <c r="U25" s="143">
        <v>35807.280305038454</v>
      </c>
      <c r="V25" s="143">
        <v>36660.666358641953</v>
      </c>
      <c r="W25" s="143">
        <v>60542.980318950271</v>
      </c>
      <c r="X25" s="143">
        <v>71057.968085986329</v>
      </c>
      <c r="Y25" s="143">
        <v>64770.358680497266</v>
      </c>
      <c r="Z25" s="143">
        <v>46736.145275474555</v>
      </c>
      <c r="AA25" s="143">
        <v>22168.856732741668</v>
      </c>
      <c r="AB25" s="144">
        <v>11296.67872497821</v>
      </c>
      <c r="AC25" s="153">
        <v>5564207.1188372225</v>
      </c>
      <c r="AF25" s="1" t="s">
        <v>2</v>
      </c>
      <c r="AG25" s="1">
        <v>4</v>
      </c>
    </row>
    <row r="26" spans="1:33" ht="14.5" thickBot="1" x14ac:dyDescent="0.3">
      <c r="A26" s="202"/>
      <c r="B26" s="200"/>
      <c r="C26" s="112" t="s">
        <v>34</v>
      </c>
      <c r="D26" s="113">
        <v>30</v>
      </c>
      <c r="E26" s="108">
        <v>2510836.3167308359</v>
      </c>
      <c r="F26" s="109">
        <v>1870092.1602164507</v>
      </c>
      <c r="G26" s="109">
        <v>1588608.6968033123</v>
      </c>
      <c r="H26" s="109">
        <v>1694082.1114821637</v>
      </c>
      <c r="I26" s="109">
        <v>2935540.5852048281</v>
      </c>
      <c r="J26" s="109">
        <v>2738016.2580624386</v>
      </c>
      <c r="K26" s="109">
        <v>3499641.0888566733</v>
      </c>
      <c r="L26" s="109">
        <v>954456.76828217367</v>
      </c>
      <c r="M26" s="109">
        <v>981529.06475876365</v>
      </c>
      <c r="N26" s="109">
        <v>974960.45894144801</v>
      </c>
      <c r="O26" s="109">
        <v>1107590.1339536482</v>
      </c>
      <c r="P26" s="109">
        <v>1168803.262751308</v>
      </c>
      <c r="Q26" s="109">
        <v>1061976.907594522</v>
      </c>
      <c r="R26" s="109">
        <v>944794.04665305372</v>
      </c>
      <c r="S26" s="109">
        <v>985637.89328126516</v>
      </c>
      <c r="T26" s="109">
        <v>1043162.709580081</v>
      </c>
      <c r="U26" s="109">
        <v>1037022.6284289386</v>
      </c>
      <c r="V26" s="109">
        <v>1903590.4543966064</v>
      </c>
      <c r="W26" s="109">
        <v>2535017.152917156</v>
      </c>
      <c r="X26" s="109">
        <v>2732191.8472592309</v>
      </c>
      <c r="Y26" s="109">
        <v>2449081.9263966512</v>
      </c>
      <c r="Z26" s="109">
        <v>1829984.8624411812</v>
      </c>
      <c r="AA26" s="109">
        <v>980701.94340923498</v>
      </c>
      <c r="AB26" s="142">
        <v>599288.30599873269</v>
      </c>
      <c r="AC26" s="152">
        <v>40126607.584400699</v>
      </c>
      <c r="AD26" s="152"/>
    </row>
    <row r="27" spans="1:33" ht="14" x14ac:dyDescent="0.25">
      <c r="A27" s="204">
        <v>48700</v>
      </c>
      <c r="B27" s="199">
        <v>43562670.333773889</v>
      </c>
      <c r="C27" s="94" t="s">
        <v>35</v>
      </c>
      <c r="D27" s="95">
        <v>21</v>
      </c>
      <c r="E27" s="148">
        <v>53039.208764559873</v>
      </c>
      <c r="F27" s="149">
        <v>29232.479751113984</v>
      </c>
      <c r="G27" s="149">
        <v>20264.548962992616</v>
      </c>
      <c r="H27" s="149">
        <v>22424.886423373631</v>
      </c>
      <c r="I27" s="149">
        <v>74591.918934390109</v>
      </c>
      <c r="J27" s="149">
        <v>115135.06242937839</v>
      </c>
      <c r="K27" s="149">
        <v>143553.92532166376</v>
      </c>
      <c r="L27" s="149">
        <v>33476.480711597294</v>
      </c>
      <c r="M27" s="149">
        <v>46594.863804870707</v>
      </c>
      <c r="N27" s="149">
        <v>55043.171773813774</v>
      </c>
      <c r="O27" s="149">
        <v>62679.583387241466</v>
      </c>
      <c r="P27" s="149">
        <v>68263.661568163196</v>
      </c>
      <c r="Q27" s="149">
        <v>62238.956610280955</v>
      </c>
      <c r="R27" s="149">
        <v>58012.285375216292</v>
      </c>
      <c r="S27" s="149">
        <v>60162.891783502469</v>
      </c>
      <c r="T27" s="149">
        <v>61286.366589990881</v>
      </c>
      <c r="U27" s="149">
        <v>62335.970506444595</v>
      </c>
      <c r="V27" s="149">
        <v>74914.662211967952</v>
      </c>
      <c r="W27" s="149">
        <v>100641.22741615857</v>
      </c>
      <c r="X27" s="149">
        <v>110470.9459334936</v>
      </c>
      <c r="Y27" s="149">
        <v>98143.425963570029</v>
      </c>
      <c r="Z27" s="149">
        <v>72514.994882619576</v>
      </c>
      <c r="AA27" s="149">
        <v>36565.394033468023</v>
      </c>
      <c r="AB27" s="150">
        <v>13228.413946963841</v>
      </c>
      <c r="AC27" s="151">
        <v>32231121.868823547</v>
      </c>
      <c r="AF27" s="1" t="s">
        <v>1</v>
      </c>
      <c r="AG27" s="1">
        <v>5</v>
      </c>
    </row>
    <row r="28" spans="1:33" ht="14" x14ac:dyDescent="0.25">
      <c r="A28" s="201"/>
      <c r="B28" s="199"/>
      <c r="C28" s="100" t="s">
        <v>36</v>
      </c>
      <c r="D28" s="101">
        <v>4</v>
      </c>
      <c r="E28" s="145">
        <v>73980.002511360595</v>
      </c>
      <c r="F28" s="146">
        <v>42996.029113193945</v>
      </c>
      <c r="G28" s="146">
        <v>30752.726964457361</v>
      </c>
      <c r="H28" s="146">
        <v>27528.150224195546</v>
      </c>
      <c r="I28" s="146">
        <v>49526.944104468021</v>
      </c>
      <c r="J28" s="146">
        <v>28358.754872153779</v>
      </c>
      <c r="K28" s="146">
        <v>75570.356332147363</v>
      </c>
      <c r="L28" s="146">
        <v>42460.035762644242</v>
      </c>
      <c r="M28" s="146">
        <v>35656.921795274575</v>
      </c>
      <c r="N28" s="146">
        <v>50743.724897493776</v>
      </c>
      <c r="O28" s="146">
        <v>57877.773877334454</v>
      </c>
      <c r="P28" s="146">
        <v>63157.465427044277</v>
      </c>
      <c r="Q28" s="146">
        <v>61298.888854556004</v>
      </c>
      <c r="R28" s="146">
        <v>50689.01175762013</v>
      </c>
      <c r="S28" s="146">
        <v>39867.536780887407</v>
      </c>
      <c r="T28" s="146">
        <v>33610.669214651141</v>
      </c>
      <c r="U28" s="146">
        <v>31505.203009775061</v>
      </c>
      <c r="V28" s="146">
        <v>49658.569867585909</v>
      </c>
      <c r="W28" s="146">
        <v>78476.771539325739</v>
      </c>
      <c r="X28" s="146">
        <v>88600.831755833147</v>
      </c>
      <c r="Y28" s="146">
        <v>79411.852125588382</v>
      </c>
      <c r="Z28" s="146">
        <v>60847.192681509929</v>
      </c>
      <c r="AA28" s="146">
        <v>33765.844251340197</v>
      </c>
      <c r="AB28" s="147">
        <v>18858.365464982522</v>
      </c>
      <c r="AC28" s="152">
        <v>4820798.4927416947</v>
      </c>
      <c r="AF28" s="1" t="s">
        <v>3</v>
      </c>
      <c r="AG28" s="1">
        <v>5</v>
      </c>
    </row>
    <row r="29" spans="1:33" ht="14" x14ac:dyDescent="0.25">
      <c r="A29" s="201"/>
      <c r="B29" s="199"/>
      <c r="C29" s="106" t="s">
        <v>37</v>
      </c>
      <c r="D29" s="107">
        <v>6</v>
      </c>
      <c r="E29" s="174">
        <v>70449.101245390601</v>
      </c>
      <c r="F29" s="143">
        <v>39192.697882075772</v>
      </c>
      <c r="G29" s="143">
        <v>24001.003291550482</v>
      </c>
      <c r="H29" s="143">
        <v>18720.046362850295</v>
      </c>
      <c r="I29" s="143">
        <v>30219.787922139432</v>
      </c>
      <c r="J29" s="143">
        <v>19793.790839572612</v>
      </c>
      <c r="K29" s="143">
        <v>32804.908927244833</v>
      </c>
      <c r="L29" s="143">
        <v>84269.70370680395</v>
      </c>
      <c r="M29" s="143">
        <v>57698.677347099459</v>
      </c>
      <c r="N29" s="143">
        <v>41002.609433931757</v>
      </c>
      <c r="O29" s="143">
        <v>34909.798980619882</v>
      </c>
      <c r="P29" s="143">
        <v>33543.169204916834</v>
      </c>
      <c r="Q29" s="143">
        <v>32593.335473942152</v>
      </c>
      <c r="R29" s="143">
        <v>35652.643003776408</v>
      </c>
      <c r="S29" s="143">
        <v>46720.330651161006</v>
      </c>
      <c r="T29" s="143">
        <v>54359.72293479128</v>
      </c>
      <c r="U29" s="143">
        <v>57926.159467915699</v>
      </c>
      <c r="V29" s="143">
        <v>41715.0489311122</v>
      </c>
      <c r="W29" s="143">
        <v>71710.258042494752</v>
      </c>
      <c r="X29" s="143">
        <v>88969.333715473113</v>
      </c>
      <c r="Y29" s="143">
        <v>81863.551322962216</v>
      </c>
      <c r="Z29" s="143">
        <v>58298.184610822165</v>
      </c>
      <c r="AA29" s="143">
        <v>23600.808961303796</v>
      </c>
      <c r="AB29" s="144">
        <v>5110.3231081573385</v>
      </c>
      <c r="AC29" s="153">
        <v>6510749.9722086489</v>
      </c>
      <c r="AF29" s="1" t="s">
        <v>2</v>
      </c>
      <c r="AG29" s="1">
        <v>5</v>
      </c>
    </row>
    <row r="30" spans="1:33" ht="14.5" thickBot="1" x14ac:dyDescent="0.3">
      <c r="A30" s="202"/>
      <c r="B30" s="200"/>
      <c r="C30" s="112" t="s">
        <v>34</v>
      </c>
      <c r="D30" s="113">
        <v>31</v>
      </c>
      <c r="E30" s="108">
        <v>1832438.0015735433</v>
      </c>
      <c r="F30" s="109">
        <v>1021022.3785186241</v>
      </c>
      <c r="G30" s="109">
        <v>692572.45582997729</v>
      </c>
      <c r="H30" s="109">
        <v>693355.49396473018</v>
      </c>
      <c r="I30" s="109">
        <v>1945856.801572901</v>
      </c>
      <c r="J30" s="109">
        <v>2650034.0755429966</v>
      </c>
      <c r="K30" s="109">
        <v>3513743.3106469973</v>
      </c>
      <c r="L30" s="109">
        <v>1378464.4602349438</v>
      </c>
      <c r="M30" s="109">
        <v>1467311.8911659799</v>
      </c>
      <c r="N30" s="109">
        <v>1604897.163443655</v>
      </c>
      <c r="O30" s="109">
        <v>1757241.1405251278</v>
      </c>
      <c r="P30" s="109">
        <v>1887425.7698691052</v>
      </c>
      <c r="Q30" s="109">
        <v>1747773.657077777</v>
      </c>
      <c r="R30" s="109">
        <v>1634929.897932681</v>
      </c>
      <c r="S30" s="109">
        <v>1703212.8584840675</v>
      </c>
      <c r="T30" s="109">
        <v>1747614.7128571607</v>
      </c>
      <c r="U30" s="109">
        <v>1782633.149481931</v>
      </c>
      <c r="V30" s="109">
        <v>2022132.4795083439</v>
      </c>
      <c r="W30" s="109">
        <v>2857634.4101516013</v>
      </c>
      <c r="X30" s="109">
        <v>3208109.1939195367</v>
      </c>
      <c r="Y30" s="109">
        <v>2869840.6616750974</v>
      </c>
      <c r="Z30" s="109">
        <v>2115992.7709259838</v>
      </c>
      <c r="AA30" s="109">
        <v>1044541.5054760121</v>
      </c>
      <c r="AB30" s="142">
        <v>383892.09339511476</v>
      </c>
      <c r="AC30" s="152">
        <v>43562670.333773889</v>
      </c>
      <c r="AD30" s="152"/>
    </row>
    <row r="31" spans="1:33" ht="14" x14ac:dyDescent="0.25">
      <c r="A31" s="204">
        <v>48731</v>
      </c>
      <c r="B31" s="199">
        <v>40071873.729811653</v>
      </c>
      <c r="C31" s="94" t="s">
        <v>35</v>
      </c>
      <c r="D31" s="95">
        <v>20</v>
      </c>
      <c r="E31" s="148">
        <v>79232.431510454539</v>
      </c>
      <c r="F31" s="149">
        <v>57855.701018640379</v>
      </c>
      <c r="G31" s="149">
        <v>49130.19282631571</v>
      </c>
      <c r="H31" s="149">
        <v>55166.729752639163</v>
      </c>
      <c r="I31" s="149">
        <v>102303.63652061191</v>
      </c>
      <c r="J31" s="149">
        <v>99768.94094438199</v>
      </c>
      <c r="K31" s="149">
        <v>139183.80702496745</v>
      </c>
      <c r="L31" s="149">
        <v>23243.655265977501</v>
      </c>
      <c r="M31" s="149">
        <v>36387.737256898799</v>
      </c>
      <c r="N31" s="149">
        <v>42327.208408332714</v>
      </c>
      <c r="O31" s="149">
        <v>48771.029537458729</v>
      </c>
      <c r="P31" s="149">
        <v>54267.21448168702</v>
      </c>
      <c r="Q31" s="149">
        <v>52461.05385299617</v>
      </c>
      <c r="R31" s="149">
        <v>46900.862298556589</v>
      </c>
      <c r="S31" s="149">
        <v>47761.755219839601</v>
      </c>
      <c r="T31" s="149">
        <v>47168.593899324711</v>
      </c>
      <c r="U31" s="149">
        <v>44456.33442995431</v>
      </c>
      <c r="V31" s="149">
        <v>72383.031732697244</v>
      </c>
      <c r="W31" s="149">
        <v>88821.516228696782</v>
      </c>
      <c r="X31" s="149">
        <v>96701.377954029274</v>
      </c>
      <c r="Y31" s="149">
        <v>86117.102939640739</v>
      </c>
      <c r="Z31" s="149">
        <v>65386.235429398461</v>
      </c>
      <c r="AA31" s="149">
        <v>35931.772282091908</v>
      </c>
      <c r="AB31" s="150">
        <v>21191.315082181496</v>
      </c>
      <c r="AC31" s="151">
        <v>29858384.717955459</v>
      </c>
      <c r="AF31" s="1" t="s">
        <v>1</v>
      </c>
      <c r="AG31" s="1">
        <v>6</v>
      </c>
    </row>
    <row r="32" spans="1:33" ht="14" x14ac:dyDescent="0.25">
      <c r="A32" s="201"/>
      <c r="B32" s="199"/>
      <c r="C32" s="100" t="s">
        <v>36</v>
      </c>
      <c r="D32" s="101">
        <v>4</v>
      </c>
      <c r="E32" s="145">
        <v>96700.775148220331</v>
      </c>
      <c r="F32" s="146">
        <v>72615.07586367226</v>
      </c>
      <c r="G32" s="146">
        <v>60257.615498021965</v>
      </c>
      <c r="H32" s="146">
        <v>60634.348709934522</v>
      </c>
      <c r="I32" s="146">
        <v>83362.966716942668</v>
      </c>
      <c r="J32" s="146">
        <v>51163.998967467771</v>
      </c>
      <c r="K32" s="146">
        <v>92188.720749852262</v>
      </c>
      <c r="L32" s="146">
        <v>13410.828037358562</v>
      </c>
      <c r="M32" s="146">
        <v>24117.961959299926</v>
      </c>
      <c r="N32" s="146">
        <v>35426.456174842584</v>
      </c>
      <c r="O32" s="146">
        <v>42765.706109169609</v>
      </c>
      <c r="P32" s="146">
        <v>46094.305724827929</v>
      </c>
      <c r="Q32" s="146">
        <v>42800.095492429893</v>
      </c>
      <c r="R32" s="146">
        <v>32989.256999948942</v>
      </c>
      <c r="S32" s="146">
        <v>23111.446577284751</v>
      </c>
      <c r="T32" s="146">
        <v>18099.964161092914</v>
      </c>
      <c r="U32" s="146">
        <v>15834.76492625324</v>
      </c>
      <c r="V32" s="146">
        <v>53755.185524111766</v>
      </c>
      <c r="W32" s="146">
        <v>70757.218173524394</v>
      </c>
      <c r="X32" s="146">
        <v>78938.078306274736</v>
      </c>
      <c r="Y32" s="146">
        <v>71266.971641333323</v>
      </c>
      <c r="Z32" s="146">
        <v>54908.893405413401</v>
      </c>
      <c r="AA32" s="146">
        <v>33544.960762799732</v>
      </c>
      <c r="AB32" s="147">
        <v>23638.830224370802</v>
      </c>
      <c r="AC32" s="152">
        <v>4793537.7034177938</v>
      </c>
      <c r="AF32" s="1" t="s">
        <v>3</v>
      </c>
      <c r="AG32" s="1">
        <v>6</v>
      </c>
    </row>
    <row r="33" spans="1:33" ht="14" x14ac:dyDescent="0.25">
      <c r="A33" s="201"/>
      <c r="B33" s="199"/>
      <c r="C33" s="106" t="s">
        <v>37</v>
      </c>
      <c r="D33" s="107">
        <v>6</v>
      </c>
      <c r="E33" s="174">
        <v>86281.708858150552</v>
      </c>
      <c r="F33" s="143">
        <v>61248.545586943728</v>
      </c>
      <c r="G33" s="143">
        <v>48488.839664744672</v>
      </c>
      <c r="H33" s="143">
        <v>42734.87986948742</v>
      </c>
      <c r="I33" s="143">
        <v>48400.336098079526</v>
      </c>
      <c r="J33" s="143">
        <v>4181.2940804261998</v>
      </c>
      <c r="K33" s="143">
        <v>31176.624614774108</v>
      </c>
      <c r="L33" s="143">
        <v>69121.721756882267</v>
      </c>
      <c r="M33" s="143">
        <v>35299.148986060798</v>
      </c>
      <c r="N33" s="143">
        <v>15048.211459583625</v>
      </c>
      <c r="O33" s="143">
        <v>11462.750244425473</v>
      </c>
      <c r="P33" s="143">
        <v>16725.239733436207</v>
      </c>
      <c r="Q33" s="143">
        <v>19534.77329079877</v>
      </c>
      <c r="R33" s="143">
        <v>19430.935641935022</v>
      </c>
      <c r="S33" s="143">
        <v>18599.109390749738</v>
      </c>
      <c r="T33" s="143">
        <v>23583.311940832318</v>
      </c>
      <c r="U33" s="143">
        <v>25926.513773902483</v>
      </c>
      <c r="V33" s="143">
        <v>41852.61009437163</v>
      </c>
      <c r="W33" s="143">
        <v>61540.1684024067</v>
      </c>
      <c r="X33" s="143">
        <v>72434.362744362137</v>
      </c>
      <c r="Y33" s="143">
        <v>65535.716495627508</v>
      </c>
      <c r="Z33" s="143">
        <v>48031.699491756204</v>
      </c>
      <c r="AA33" s="143">
        <v>23791.084779443423</v>
      </c>
      <c r="AB33" s="144">
        <v>12895.631073887689</v>
      </c>
      <c r="AC33" s="153">
        <v>5419951.3084384091</v>
      </c>
      <c r="AF33" s="1" t="s">
        <v>2</v>
      </c>
      <c r="AG33" s="1">
        <v>6</v>
      </c>
    </row>
    <row r="34" spans="1:33" ht="14.5" thickBot="1" x14ac:dyDescent="0.3">
      <c r="A34" s="202"/>
      <c r="B34" s="200"/>
      <c r="C34" s="112" t="s">
        <v>34</v>
      </c>
      <c r="D34" s="113">
        <v>30</v>
      </c>
      <c r="E34" s="108">
        <v>2489141.9839508752</v>
      </c>
      <c r="F34" s="109">
        <v>1815065.597349159</v>
      </c>
      <c r="G34" s="109">
        <v>1514567.3565068701</v>
      </c>
      <c r="H34" s="109">
        <v>1602281.2691094459</v>
      </c>
      <c r="I34" s="109">
        <v>2669926.6138684861</v>
      </c>
      <c r="J34" s="109">
        <v>2225122.5792400683</v>
      </c>
      <c r="K34" s="109">
        <v>3339490.7711874023</v>
      </c>
      <c r="L34" s="109">
        <v>933246.74801027786</v>
      </c>
      <c r="M34" s="109">
        <v>1036021.4868915405</v>
      </c>
      <c r="N34" s="109">
        <v>1078539.2616235265</v>
      </c>
      <c r="O34" s="109">
        <v>1215259.9166524056</v>
      </c>
      <c r="P34" s="109">
        <v>1370072.9509336695</v>
      </c>
      <c r="Q34" s="109">
        <v>1337630.0987744357</v>
      </c>
      <c r="R34" s="109">
        <v>1186559.8878225377</v>
      </c>
      <c r="S34" s="109">
        <v>1159275.5470504295</v>
      </c>
      <c r="T34" s="109">
        <v>1157271.6062758598</v>
      </c>
      <c r="U34" s="109">
        <v>1108024.8309475139</v>
      </c>
      <c r="V34" s="109">
        <v>1913797.037316622</v>
      </c>
      <c r="W34" s="109">
        <v>2428700.2076824736</v>
      </c>
      <c r="X34" s="109">
        <v>2684386.0487718573</v>
      </c>
      <c r="Y34" s="109">
        <v>2400624.2443319131</v>
      </c>
      <c r="Z34" s="109">
        <v>1815550.4791601598</v>
      </c>
      <c r="AA34" s="109">
        <v>995561.7973696976</v>
      </c>
      <c r="AB34" s="142">
        <v>595755.40898443921</v>
      </c>
      <c r="AC34" s="152">
        <v>40071873.729811668</v>
      </c>
      <c r="AD34" s="152"/>
    </row>
    <row r="35" spans="1:33" ht="14" x14ac:dyDescent="0.25">
      <c r="A35" s="204">
        <v>48761</v>
      </c>
      <c r="B35" s="199">
        <v>41106765.451491669</v>
      </c>
      <c r="C35" s="94" t="s">
        <v>35</v>
      </c>
      <c r="D35" s="95">
        <v>19</v>
      </c>
      <c r="E35" s="148">
        <v>73038.260382814784</v>
      </c>
      <c r="F35" s="149">
        <v>53365.88972928367</v>
      </c>
      <c r="G35" s="149">
        <v>45553.392296648737</v>
      </c>
      <c r="H35" s="149">
        <v>52076.669613194113</v>
      </c>
      <c r="I35" s="149">
        <v>106781.11217075384</v>
      </c>
      <c r="J35" s="149">
        <v>117490.43235442694</v>
      </c>
      <c r="K35" s="149">
        <v>143241.41506040574</v>
      </c>
      <c r="L35" s="149">
        <v>26385.041906011054</v>
      </c>
      <c r="M35" s="149">
        <v>39450.278175468753</v>
      </c>
      <c r="N35" s="149">
        <v>45534.864779076161</v>
      </c>
      <c r="O35" s="149">
        <v>52545.139796534859</v>
      </c>
      <c r="P35" s="149">
        <v>56146.354180508642</v>
      </c>
      <c r="Q35" s="149">
        <v>50501.20229258918</v>
      </c>
      <c r="R35" s="149">
        <v>46223.494021331811</v>
      </c>
      <c r="S35" s="149">
        <v>48948.247411298791</v>
      </c>
      <c r="T35" s="149">
        <v>48551.81400305024</v>
      </c>
      <c r="U35" s="149">
        <v>46515.740230484094</v>
      </c>
      <c r="V35" s="149">
        <v>70082.604472035498</v>
      </c>
      <c r="W35" s="149">
        <v>87028.435762530178</v>
      </c>
      <c r="X35" s="149">
        <v>96576.002834088838</v>
      </c>
      <c r="Y35" s="149">
        <v>85486.006004362411</v>
      </c>
      <c r="Z35" s="149">
        <v>63788.829837761274</v>
      </c>
      <c r="AA35" s="149">
        <v>33690.641254527538</v>
      </c>
      <c r="AB35" s="150">
        <v>18915.58550167393</v>
      </c>
      <c r="AC35" s="151">
        <v>28650431.627346363</v>
      </c>
      <c r="AF35" s="1" t="s">
        <v>1</v>
      </c>
      <c r="AG35" s="1">
        <v>7</v>
      </c>
    </row>
    <row r="36" spans="1:33" ht="14" x14ac:dyDescent="0.25">
      <c r="A36" s="201"/>
      <c r="B36" s="199"/>
      <c r="C36" s="100" t="s">
        <v>36</v>
      </c>
      <c r="D36" s="101">
        <v>5</v>
      </c>
      <c r="E36" s="145">
        <v>92724.869539685897</v>
      </c>
      <c r="F36" s="146">
        <v>68362.673094591926</v>
      </c>
      <c r="G36" s="146">
        <v>58055.340087700846</v>
      </c>
      <c r="H36" s="146">
        <v>58820.677980179244</v>
      </c>
      <c r="I36" s="146">
        <v>80391.303118659765</v>
      </c>
      <c r="J36" s="146">
        <v>47647.543870891415</v>
      </c>
      <c r="K36" s="146">
        <v>87792.922728235731</v>
      </c>
      <c r="L36" s="146">
        <v>18019.037874965838</v>
      </c>
      <c r="M36" s="146">
        <v>29751.834165212727</v>
      </c>
      <c r="N36" s="146">
        <v>39434.412212451149</v>
      </c>
      <c r="O36" s="146">
        <v>47216.816663391895</v>
      </c>
      <c r="P36" s="146">
        <v>49709.127541344722</v>
      </c>
      <c r="Q36" s="146">
        <v>45909.820674154565</v>
      </c>
      <c r="R36" s="146">
        <v>36157.91474515052</v>
      </c>
      <c r="S36" s="146">
        <v>26490.718941493971</v>
      </c>
      <c r="T36" s="146">
        <v>22404.829804796263</v>
      </c>
      <c r="U36" s="146">
        <v>20334.354946743773</v>
      </c>
      <c r="V36" s="146">
        <v>52100.276547124289</v>
      </c>
      <c r="W36" s="146">
        <v>68941.994704944009</v>
      </c>
      <c r="X36" s="146">
        <v>77273.617841005049</v>
      </c>
      <c r="Y36" s="146">
        <v>69582.321395661871</v>
      </c>
      <c r="Z36" s="146">
        <v>53246.826744972517</v>
      </c>
      <c r="AA36" s="146">
        <v>31155.428234178355</v>
      </c>
      <c r="AB36" s="147">
        <v>20198.01836506667</v>
      </c>
      <c r="AC36" s="152">
        <v>6008613.4091130141</v>
      </c>
      <c r="AF36" s="1" t="s">
        <v>3</v>
      </c>
      <c r="AG36" s="1">
        <v>7</v>
      </c>
    </row>
    <row r="37" spans="1:33" ht="14" x14ac:dyDescent="0.25">
      <c r="A37" s="201"/>
      <c r="B37" s="199"/>
      <c r="C37" s="106" t="s">
        <v>37</v>
      </c>
      <c r="D37" s="107">
        <v>7</v>
      </c>
      <c r="E37" s="174">
        <v>84394.468991171976</v>
      </c>
      <c r="F37" s="143">
        <v>59126.87998036432</v>
      </c>
      <c r="G37" s="143">
        <v>46681.056885318438</v>
      </c>
      <c r="H37" s="143">
        <v>41291.069314042128</v>
      </c>
      <c r="I37" s="143">
        <v>47357.061741396195</v>
      </c>
      <c r="J37" s="143">
        <v>6634.1549001476269</v>
      </c>
      <c r="K37" s="143">
        <v>29481.105818726875</v>
      </c>
      <c r="L37" s="143">
        <v>68423.940433063588</v>
      </c>
      <c r="M37" s="143">
        <v>35231.037233317693</v>
      </c>
      <c r="N37" s="143">
        <v>20913.684794630022</v>
      </c>
      <c r="O37" s="143">
        <v>20963.970219237737</v>
      </c>
      <c r="P37" s="143">
        <v>24784.997759380934</v>
      </c>
      <c r="Q37" s="143">
        <v>23744.43995327739</v>
      </c>
      <c r="R37" s="143">
        <v>19971.084344546667</v>
      </c>
      <c r="S37" s="143">
        <v>21535.234967419368</v>
      </c>
      <c r="T37" s="143">
        <v>27209.281019725993</v>
      </c>
      <c r="U37" s="143">
        <v>31276.242903199072</v>
      </c>
      <c r="V37" s="143">
        <v>35191.018804929357</v>
      </c>
      <c r="W37" s="143">
        <v>57727.342600891141</v>
      </c>
      <c r="X37" s="143">
        <v>72812.815093558864</v>
      </c>
      <c r="Y37" s="143">
        <v>66573.056966273696</v>
      </c>
      <c r="Z37" s="143">
        <v>47977.942236804643</v>
      </c>
      <c r="AA37" s="143">
        <v>22286.783320632963</v>
      </c>
      <c r="AB37" s="144">
        <v>9514.2461511290312</v>
      </c>
      <c r="AC37" s="153">
        <v>6447720.4150323011</v>
      </c>
      <c r="AF37" s="1" t="s">
        <v>2</v>
      </c>
      <c r="AG37" s="1">
        <v>7</v>
      </c>
    </row>
    <row r="38" spans="1:33" ht="14.5" thickBot="1" x14ac:dyDescent="0.3">
      <c r="A38" s="202"/>
      <c r="B38" s="200"/>
      <c r="C38" s="112" t="s">
        <v>34</v>
      </c>
      <c r="D38" s="113">
        <v>31</v>
      </c>
      <c r="E38" s="108">
        <v>2442112.5779101141</v>
      </c>
      <c r="F38" s="109">
        <v>1769653.4301918996</v>
      </c>
      <c r="G38" s="109">
        <v>1482558.5522720593</v>
      </c>
      <c r="H38" s="109">
        <v>1572597.5977498794</v>
      </c>
      <c r="I38" s="109">
        <v>2762297.0790273952</v>
      </c>
      <c r="J38" s="109">
        <v>2516995.0183896027</v>
      </c>
      <c r="K38" s="109">
        <v>3366919.2405199758</v>
      </c>
      <c r="L38" s="109">
        <v>1070378.5686204843</v>
      </c>
      <c r="M38" s="109">
        <v>1144931.7167931937</v>
      </c>
      <c r="N38" s="109">
        <v>1208730.2854271128</v>
      </c>
      <c r="O38" s="109">
        <v>1381189.5309857859</v>
      </c>
      <c r="P38" s="109">
        <v>1488821.3514520542</v>
      </c>
      <c r="Q38" s="109">
        <v>1355283.026602909</v>
      </c>
      <c r="R38" s="109">
        <v>1198833.5505428838</v>
      </c>
      <c r="S38" s="109">
        <v>1213216.9402940825</v>
      </c>
      <c r="T38" s="109">
        <v>1224973.5822200179</v>
      </c>
      <c r="U38" s="109">
        <v>1204404.5394353101</v>
      </c>
      <c r="V38" s="109">
        <v>1838407.9993388013</v>
      </c>
      <c r="W38" s="109">
        <v>2402341.6512190318</v>
      </c>
      <c r="X38" s="109">
        <v>2731001.8487076252</v>
      </c>
      <c r="Y38" s="109">
        <v>2438157.1198251112</v>
      </c>
      <c r="Z38" s="109">
        <v>1814067.496299959</v>
      </c>
      <c r="AA38" s="109">
        <v>951906.80825134576</v>
      </c>
      <c r="AB38" s="142">
        <v>526985.93941504124</v>
      </c>
      <c r="AC38" s="152">
        <v>41106765.451491684</v>
      </c>
      <c r="AD38" s="152"/>
    </row>
    <row r="39" spans="1:33" ht="14" x14ac:dyDescent="0.25">
      <c r="A39" s="204">
        <v>48792</v>
      </c>
      <c r="B39" s="199">
        <v>41048810.339462504</v>
      </c>
      <c r="C39" s="94" t="s">
        <v>35</v>
      </c>
      <c r="D39" s="95">
        <v>22</v>
      </c>
      <c r="E39" s="148">
        <v>69173.215856257579</v>
      </c>
      <c r="F39" s="149">
        <v>51041.330593807725</v>
      </c>
      <c r="G39" s="149">
        <v>45470.037101173133</v>
      </c>
      <c r="H39" s="149">
        <v>52656.325152330639</v>
      </c>
      <c r="I39" s="149">
        <v>108930.60245915334</v>
      </c>
      <c r="J39" s="149">
        <v>127361.28627598258</v>
      </c>
      <c r="K39" s="149">
        <v>147327.0791976155</v>
      </c>
      <c r="L39" s="149">
        <v>24127.313067042025</v>
      </c>
      <c r="M39" s="149">
        <v>35407.818436227273</v>
      </c>
      <c r="N39" s="149">
        <v>40791.857255782343</v>
      </c>
      <c r="O39" s="149">
        <v>47217.391911500235</v>
      </c>
      <c r="P39" s="149">
        <v>51036.738100098832</v>
      </c>
      <c r="Q39" s="149">
        <v>45144.884290503731</v>
      </c>
      <c r="R39" s="149">
        <v>40725.647273380142</v>
      </c>
      <c r="S39" s="149">
        <v>44593.55795935676</v>
      </c>
      <c r="T39" s="149">
        <v>45325.231572088866</v>
      </c>
      <c r="U39" s="149">
        <v>44519.440201110294</v>
      </c>
      <c r="V39" s="149">
        <v>68988.829059802563</v>
      </c>
      <c r="W39" s="149">
        <v>87156.275281321636</v>
      </c>
      <c r="X39" s="149">
        <v>95258.498634079297</v>
      </c>
      <c r="Y39" s="149">
        <v>84414.666430335594</v>
      </c>
      <c r="Z39" s="149">
        <v>61151.412939950867</v>
      </c>
      <c r="AA39" s="149">
        <v>31144.855650127287</v>
      </c>
      <c r="AB39" s="150">
        <v>16917.687616662417</v>
      </c>
      <c r="AC39" s="151">
        <v>32249403.610945195</v>
      </c>
      <c r="AF39" s="1" t="s">
        <v>1</v>
      </c>
      <c r="AG39" s="1">
        <v>8</v>
      </c>
    </row>
    <row r="40" spans="1:33" ht="14" x14ac:dyDescent="0.25">
      <c r="A40" s="201"/>
      <c r="B40" s="199"/>
      <c r="C40" s="100" t="s">
        <v>36</v>
      </c>
      <c r="D40" s="101">
        <v>4</v>
      </c>
      <c r="E40" s="145">
        <v>82944.153641325</v>
      </c>
      <c r="F40" s="146">
        <v>59909.654276713329</v>
      </c>
      <c r="G40" s="146">
        <v>49871.437882734528</v>
      </c>
      <c r="H40" s="146">
        <v>50089.820855601021</v>
      </c>
      <c r="I40" s="146">
        <v>73065.823532510054</v>
      </c>
      <c r="J40" s="146">
        <v>44902.914906738166</v>
      </c>
      <c r="K40" s="146">
        <v>85272.833763897739</v>
      </c>
      <c r="L40" s="146">
        <v>17023.895155093051</v>
      </c>
      <c r="M40" s="146">
        <v>25069.290308099182</v>
      </c>
      <c r="N40" s="146">
        <v>37441.897964595642</v>
      </c>
      <c r="O40" s="146">
        <v>45003.015277690138</v>
      </c>
      <c r="P40" s="146">
        <v>47833.97322874875</v>
      </c>
      <c r="Q40" s="146">
        <v>43151.272871375346</v>
      </c>
      <c r="R40" s="146">
        <v>33247.601974666562</v>
      </c>
      <c r="S40" s="146">
        <v>23787.94989213589</v>
      </c>
      <c r="T40" s="146">
        <v>18481.706106474769</v>
      </c>
      <c r="U40" s="146">
        <v>15649.086759769505</v>
      </c>
      <c r="V40" s="146">
        <v>47473.394497087786</v>
      </c>
      <c r="W40" s="146">
        <v>67378.708046711516</v>
      </c>
      <c r="X40" s="146">
        <v>75410.3649307218</v>
      </c>
      <c r="Y40" s="146">
        <v>67650.964933351555</v>
      </c>
      <c r="Z40" s="146">
        <v>50182.665149441673</v>
      </c>
      <c r="AA40" s="146">
        <v>28108.743647038442</v>
      </c>
      <c r="AB40" s="147">
        <v>16210.671720283302</v>
      </c>
      <c r="AC40" s="152">
        <v>4420647.3652912192</v>
      </c>
      <c r="AF40" s="1" t="s">
        <v>3</v>
      </c>
      <c r="AG40" s="1">
        <v>8</v>
      </c>
    </row>
    <row r="41" spans="1:33" ht="14" x14ac:dyDescent="0.25">
      <c r="A41" s="201"/>
      <c r="B41" s="199"/>
      <c r="C41" s="106" t="s">
        <v>37</v>
      </c>
      <c r="D41" s="107">
        <v>5</v>
      </c>
      <c r="E41" s="174">
        <v>82229.473842750333</v>
      </c>
      <c r="F41" s="143">
        <v>57958.318442213589</v>
      </c>
      <c r="G41" s="143">
        <v>46018.8021818466</v>
      </c>
      <c r="H41" s="143">
        <v>40335.62138730954</v>
      </c>
      <c r="I41" s="143">
        <v>45458.569220610443</v>
      </c>
      <c r="J41" s="143">
        <v>3247.7149854180925</v>
      </c>
      <c r="K41" s="143">
        <v>26653.101637703185</v>
      </c>
      <c r="L41" s="143">
        <v>75368.040018802611</v>
      </c>
      <c r="M41" s="143">
        <v>38776.007182642934</v>
      </c>
      <c r="N41" s="143">
        <v>15380.267324752595</v>
      </c>
      <c r="O41" s="143">
        <v>11737.393356307341</v>
      </c>
      <c r="P41" s="143">
        <v>16061.331493715756</v>
      </c>
      <c r="Q41" s="143">
        <v>17411.512060787481</v>
      </c>
      <c r="R41" s="143">
        <v>14021.160565655189</v>
      </c>
      <c r="S41" s="143">
        <v>20544.840327529982</v>
      </c>
      <c r="T41" s="143">
        <v>27817.57933829234</v>
      </c>
      <c r="U41" s="143">
        <v>31988.160645478711</v>
      </c>
      <c r="V41" s="143">
        <v>34770.207378401843</v>
      </c>
      <c r="W41" s="143">
        <v>57749.531253949724</v>
      </c>
      <c r="X41" s="143">
        <v>70626.540877810636</v>
      </c>
      <c r="Y41" s="143">
        <v>64787.79430685097</v>
      </c>
      <c r="Z41" s="143">
        <v>47046.482861488439</v>
      </c>
      <c r="AA41" s="143">
        <v>21043.296474231072</v>
      </c>
      <c r="AB41" s="144">
        <v>8720.1254806692214</v>
      </c>
      <c r="AC41" s="153">
        <v>4378759.3632260943</v>
      </c>
      <c r="AF41" s="1" t="s">
        <v>2</v>
      </c>
      <c r="AG41" s="1">
        <v>8</v>
      </c>
    </row>
    <row r="42" spans="1:33" ht="14.5" thickBot="1" x14ac:dyDescent="0.3">
      <c r="A42" s="202"/>
      <c r="B42" s="200"/>
      <c r="C42" s="112" t="s">
        <v>34</v>
      </c>
      <c r="D42" s="113">
        <v>31</v>
      </c>
      <c r="E42" s="108">
        <v>2264734.7326167184</v>
      </c>
      <c r="F42" s="109">
        <v>1652339.4823816912</v>
      </c>
      <c r="G42" s="109">
        <v>1429920.5786659801</v>
      </c>
      <c r="H42" s="109">
        <v>1560476.543710226</v>
      </c>
      <c r="I42" s="109">
        <v>2916029.3943344657</v>
      </c>
      <c r="J42" s="109">
        <v>2997798.5326256603</v>
      </c>
      <c r="K42" s="109">
        <v>3715552.5855916482</v>
      </c>
      <c r="L42" s="109">
        <v>975736.66818930977</v>
      </c>
      <c r="M42" s="109">
        <v>1073129.2027426115</v>
      </c>
      <c r="N42" s="109">
        <v>1124089.788109357</v>
      </c>
      <c r="O42" s="109">
        <v>1277481.6499453024</v>
      </c>
      <c r="P42" s="109">
        <v>1394450.7885857481</v>
      </c>
      <c r="Q42" s="109">
        <v>1252850.106180521</v>
      </c>
      <c r="R42" s="109">
        <v>1099060.4507413052</v>
      </c>
      <c r="S42" s="109">
        <v>1178934.276312042</v>
      </c>
      <c r="T42" s="109">
        <v>1210169.8157033159</v>
      </c>
      <c r="U42" s="109">
        <v>1201964.834690898</v>
      </c>
      <c r="V42" s="109">
        <v>1881498.8541960169</v>
      </c>
      <c r="W42" s="109">
        <v>2475700.5446456708</v>
      </c>
      <c r="X42" s="109">
        <v>2750461.1340616848</v>
      </c>
      <c r="Y42" s="109">
        <v>2451665.4927350441</v>
      </c>
      <c r="Z42" s="109">
        <v>1781294.1595841281</v>
      </c>
      <c r="AA42" s="109">
        <v>902838.28126210952</v>
      </c>
      <c r="AB42" s="142">
        <v>480632.44185105246</v>
      </c>
      <c r="AC42" s="152">
        <v>41048810.339462511</v>
      </c>
      <c r="AD42" s="152"/>
    </row>
    <row r="43" spans="1:33" ht="14" x14ac:dyDescent="0.25">
      <c r="A43" s="204">
        <v>48823</v>
      </c>
      <c r="B43" s="199">
        <v>38439799.300990276</v>
      </c>
      <c r="C43" s="94" t="s">
        <v>35</v>
      </c>
      <c r="D43" s="95">
        <v>22</v>
      </c>
      <c r="E43" s="148">
        <v>71667.274411806036</v>
      </c>
      <c r="F43" s="149">
        <v>54107.854512293125</v>
      </c>
      <c r="G43" s="149">
        <v>48750.042208267958</v>
      </c>
      <c r="H43" s="149">
        <v>56652.155194855004</v>
      </c>
      <c r="I43" s="149">
        <v>111451.92793012883</v>
      </c>
      <c r="J43" s="149">
        <v>128144.06807577911</v>
      </c>
      <c r="K43" s="149">
        <v>150571.64846063039</v>
      </c>
      <c r="L43" s="149">
        <v>15167.69642233764</v>
      </c>
      <c r="M43" s="149">
        <v>25503.920920272412</v>
      </c>
      <c r="N43" s="149">
        <v>30537.974966715909</v>
      </c>
      <c r="O43" s="149">
        <v>36653.342173278543</v>
      </c>
      <c r="P43" s="149">
        <v>40460.472088215261</v>
      </c>
      <c r="Q43" s="149">
        <v>35059.649993760686</v>
      </c>
      <c r="R43" s="149">
        <v>31578.619718838181</v>
      </c>
      <c r="S43" s="149">
        <v>34408.684649959061</v>
      </c>
      <c r="T43" s="149">
        <v>35850.578975956807</v>
      </c>
      <c r="U43" s="149">
        <v>36036.575952006853</v>
      </c>
      <c r="V43" s="149">
        <v>74622.052682992144</v>
      </c>
      <c r="W43" s="149">
        <v>94289.895073279928</v>
      </c>
      <c r="X43" s="149">
        <v>96472.315690836287</v>
      </c>
      <c r="Y43" s="149">
        <v>84267.171055710627</v>
      </c>
      <c r="Z43" s="149">
        <v>61124.200621737793</v>
      </c>
      <c r="AA43" s="149">
        <v>31342.623925541848</v>
      </c>
      <c r="AB43" s="150">
        <v>16752.771130979421</v>
      </c>
      <c r="AC43" s="151">
        <v>30832417.370395951</v>
      </c>
      <c r="AF43" s="1" t="s">
        <v>1</v>
      </c>
      <c r="AG43" s="1">
        <v>9</v>
      </c>
    </row>
    <row r="44" spans="1:33" ht="14" x14ac:dyDescent="0.25">
      <c r="A44" s="201"/>
      <c r="B44" s="199"/>
      <c r="C44" s="100" t="s">
        <v>36</v>
      </c>
      <c r="D44" s="101">
        <v>4</v>
      </c>
      <c r="E44" s="145">
        <v>88128.942799946119</v>
      </c>
      <c r="F44" s="146">
        <v>66690.374062939009</v>
      </c>
      <c r="G44" s="146">
        <v>55699.441043971921</v>
      </c>
      <c r="H44" s="146">
        <v>56661.114879626148</v>
      </c>
      <c r="I44" s="146">
        <v>79594.96047063281</v>
      </c>
      <c r="J44" s="146">
        <v>50201.213432833523</v>
      </c>
      <c r="K44" s="146">
        <v>94126.138524388065</v>
      </c>
      <c r="L44" s="146">
        <v>6010.5104482390434</v>
      </c>
      <c r="M44" s="146">
        <v>18140.391612274801</v>
      </c>
      <c r="N44" s="146">
        <v>29726.116348612755</v>
      </c>
      <c r="O44" s="146">
        <v>35433.631390139046</v>
      </c>
      <c r="P44" s="146">
        <v>38084.705458920645</v>
      </c>
      <c r="Q44" s="146">
        <v>31451.601690320873</v>
      </c>
      <c r="R44" s="146">
        <v>22481.513538994619</v>
      </c>
      <c r="S44" s="146">
        <v>15148.975884546695</v>
      </c>
      <c r="T44" s="146">
        <v>11029.436266824221</v>
      </c>
      <c r="U44" s="146">
        <v>7832.2017105901004</v>
      </c>
      <c r="V44" s="146">
        <v>54709.413323516288</v>
      </c>
      <c r="W44" s="146">
        <v>76036.131154212635</v>
      </c>
      <c r="X44" s="146">
        <v>77957.613206295602</v>
      </c>
      <c r="Y44" s="146">
        <v>68845.250075696749</v>
      </c>
      <c r="Z44" s="146">
        <v>51379.432342567532</v>
      </c>
      <c r="AA44" s="146">
        <v>29780.260561038827</v>
      </c>
      <c r="AB44" s="147">
        <v>19511.293590258316</v>
      </c>
      <c r="AC44" s="152">
        <v>4338642.6552695446</v>
      </c>
      <c r="AF44" s="1" t="s">
        <v>3</v>
      </c>
      <c r="AG44" s="1">
        <v>9</v>
      </c>
    </row>
    <row r="45" spans="1:33" ht="14" x14ac:dyDescent="0.25">
      <c r="A45" s="201"/>
      <c r="B45" s="199"/>
      <c r="C45" s="106" t="s">
        <v>37</v>
      </c>
      <c r="D45" s="107">
        <v>4</v>
      </c>
      <c r="E45" s="174">
        <v>86614.55636738344</v>
      </c>
      <c r="F45" s="143">
        <v>62149.036206543402</v>
      </c>
      <c r="G45" s="143">
        <v>49332.107790044865</v>
      </c>
      <c r="H45" s="143">
        <v>42580.636079945361</v>
      </c>
      <c r="I45" s="143">
        <v>47418.416266459077</v>
      </c>
      <c r="J45" s="143">
        <v>4124.2308384248745</v>
      </c>
      <c r="K45" s="143">
        <v>32692.367550744482</v>
      </c>
      <c r="L45" s="143">
        <v>62917.047803017558</v>
      </c>
      <c r="M45" s="143">
        <v>27746.478102191602</v>
      </c>
      <c r="N45" s="143">
        <v>7383.8704274385509</v>
      </c>
      <c r="O45" s="143">
        <v>5850.242913993482</v>
      </c>
      <c r="P45" s="143">
        <v>6946.639409408408</v>
      </c>
      <c r="Q45" s="143">
        <v>6479.8751694759685</v>
      </c>
      <c r="R45" s="143">
        <v>2677.8459367273022</v>
      </c>
      <c r="S45" s="143">
        <v>9357.9707949381809</v>
      </c>
      <c r="T45" s="143">
        <v>19336.510305875414</v>
      </c>
      <c r="U45" s="143">
        <v>22007.959272369215</v>
      </c>
      <c r="V45" s="143">
        <v>40646.180536100648</v>
      </c>
      <c r="W45" s="143">
        <v>66712.825942281939</v>
      </c>
      <c r="X45" s="143">
        <v>74847.930220883078</v>
      </c>
      <c r="Y45" s="143">
        <v>67126.916256063196</v>
      </c>
      <c r="Z45" s="143">
        <v>46283.936769255401</v>
      </c>
      <c r="AA45" s="143">
        <v>19323.950315002443</v>
      </c>
      <c r="AB45" s="144">
        <v>6627.2875566224084</v>
      </c>
      <c r="AC45" s="153">
        <v>3268739.2753247614</v>
      </c>
      <c r="AF45" s="1" t="s">
        <v>2</v>
      </c>
      <c r="AG45" s="1">
        <v>9</v>
      </c>
    </row>
    <row r="46" spans="1:33" ht="14.5" thickBot="1" x14ac:dyDescent="0.3">
      <c r="A46" s="202"/>
      <c r="B46" s="200"/>
      <c r="C46" s="112" t="s">
        <v>34</v>
      </c>
      <c r="D46" s="113">
        <v>30</v>
      </c>
      <c r="E46" s="108">
        <v>2275654.0337290508</v>
      </c>
      <c r="F46" s="109">
        <v>1705730.4403483784</v>
      </c>
      <c r="G46" s="109">
        <v>1492627.1239179622</v>
      </c>
      <c r="H46" s="109">
        <v>1643314.418125096</v>
      </c>
      <c r="I46" s="109">
        <v>2959995.9214112014</v>
      </c>
      <c r="J46" s="109">
        <v>3036471.274752174</v>
      </c>
      <c r="K46" s="109">
        <v>3819850.2904343987</v>
      </c>
      <c r="L46" s="109">
        <v>609399.55429645441</v>
      </c>
      <c r="M46" s="109">
        <v>744633.73910385871</v>
      </c>
      <c r="N46" s="109">
        <v>820275.39637195528</v>
      </c>
      <c r="O46" s="109">
        <v>971509.0250286581</v>
      </c>
      <c r="P46" s="109">
        <v>1070255.7654140519</v>
      </c>
      <c r="Q46" s="109">
        <v>923038.20730192249</v>
      </c>
      <c r="R46" s="109">
        <v>795367.07171732769</v>
      </c>
      <c r="S46" s="109">
        <v>855018.84901703882</v>
      </c>
      <c r="T46" s="109">
        <v>910176.52376184834</v>
      </c>
      <c r="U46" s="109">
        <v>912165.31487598806</v>
      </c>
      <c r="V46" s="109">
        <v>2023107.534464295</v>
      </c>
      <c r="W46" s="109">
        <v>2645373.5199981369</v>
      </c>
      <c r="X46" s="109">
        <v>2733613.1189071131</v>
      </c>
      <c r="Y46" s="109">
        <v>2397766.4285526737</v>
      </c>
      <c r="Z46" s="109">
        <v>1735385.8901255231</v>
      </c>
      <c r="AA46" s="109">
        <v>885954.56986608566</v>
      </c>
      <c r="AB46" s="142">
        <v>473115.28946907015</v>
      </c>
      <c r="AC46" s="152">
        <v>38439799.300990254</v>
      </c>
      <c r="AD46" s="152"/>
    </row>
    <row r="47" spans="1:33" ht="14" x14ac:dyDescent="0.25">
      <c r="A47" s="204">
        <v>48853</v>
      </c>
      <c r="B47" s="199">
        <v>40984090.330164373</v>
      </c>
      <c r="C47" s="94" t="s">
        <v>35</v>
      </c>
      <c r="D47" s="95">
        <v>20</v>
      </c>
      <c r="E47" s="148">
        <v>76457.958742687581</v>
      </c>
      <c r="F47" s="149">
        <v>57344.687505948714</v>
      </c>
      <c r="G47" s="149">
        <v>51981.890494901265</v>
      </c>
      <c r="H47" s="149">
        <v>59122.981088267021</v>
      </c>
      <c r="I47" s="149">
        <v>110476.08203131301</v>
      </c>
      <c r="J47" s="149">
        <v>118217.84235970385</v>
      </c>
      <c r="K47" s="149">
        <v>149410.43856712044</v>
      </c>
      <c r="L47" s="149">
        <v>20658.019418861993</v>
      </c>
      <c r="M47" s="149">
        <v>31881.089991175562</v>
      </c>
      <c r="N47" s="149">
        <v>37762.964266026931</v>
      </c>
      <c r="O47" s="149">
        <v>43888.726355530045</v>
      </c>
      <c r="P47" s="149">
        <v>48146.799490433041</v>
      </c>
      <c r="Q47" s="149">
        <v>44301.474927647338</v>
      </c>
      <c r="R47" s="149">
        <v>40007.795868413144</v>
      </c>
      <c r="S47" s="149">
        <v>42497.606961749108</v>
      </c>
      <c r="T47" s="149">
        <v>43934.366749771361</v>
      </c>
      <c r="U47" s="149">
        <v>43110.800744058877</v>
      </c>
      <c r="V47" s="149">
        <v>82256.565010781938</v>
      </c>
      <c r="W47" s="149">
        <v>98822.098852438037</v>
      </c>
      <c r="X47" s="149">
        <v>97873.812012700073</v>
      </c>
      <c r="Y47" s="149">
        <v>85782.315802761863</v>
      </c>
      <c r="Z47" s="149">
        <v>62927.990947867773</v>
      </c>
      <c r="AA47" s="149">
        <v>33466.242182035516</v>
      </c>
      <c r="AB47" s="150">
        <v>18836.07327377547</v>
      </c>
      <c r="AC47" s="151">
        <v>29983332.472919405</v>
      </c>
      <c r="AF47" s="1" t="s">
        <v>1</v>
      </c>
      <c r="AG47" s="1">
        <v>10</v>
      </c>
    </row>
    <row r="48" spans="1:33" ht="14" x14ac:dyDescent="0.25">
      <c r="A48" s="201"/>
      <c r="B48" s="199"/>
      <c r="C48" s="100" t="s">
        <v>36</v>
      </c>
      <c r="D48" s="101">
        <v>5</v>
      </c>
      <c r="E48" s="145">
        <v>96494.69249769469</v>
      </c>
      <c r="F48" s="146">
        <v>73046.918639371084</v>
      </c>
      <c r="G48" s="146">
        <v>60833.023175930437</v>
      </c>
      <c r="H48" s="146">
        <v>60829.045880954523</v>
      </c>
      <c r="I48" s="146">
        <v>83666.709115341509</v>
      </c>
      <c r="J48" s="146">
        <v>51746.927229930086</v>
      </c>
      <c r="K48" s="146">
        <v>93706.219331754473</v>
      </c>
      <c r="L48" s="146">
        <v>12518.78486816015</v>
      </c>
      <c r="M48" s="146">
        <v>21816.638989693023</v>
      </c>
      <c r="N48" s="146">
        <v>31242.32942137996</v>
      </c>
      <c r="O48" s="146">
        <v>38643.098798919556</v>
      </c>
      <c r="P48" s="146">
        <v>42173.523699785706</v>
      </c>
      <c r="Q48" s="146">
        <v>38722.887202991013</v>
      </c>
      <c r="R48" s="146">
        <v>29089.02455998804</v>
      </c>
      <c r="S48" s="146">
        <v>22327.750335629684</v>
      </c>
      <c r="T48" s="146">
        <v>19175.494023126856</v>
      </c>
      <c r="U48" s="146">
        <v>17994.280572772823</v>
      </c>
      <c r="V48" s="146">
        <v>62308.795017040706</v>
      </c>
      <c r="W48" s="146">
        <v>79817.441006116045</v>
      </c>
      <c r="X48" s="146">
        <v>77777.875422800673</v>
      </c>
      <c r="Y48" s="146">
        <v>64708.470395529628</v>
      </c>
      <c r="Z48" s="146">
        <v>47100.291886213497</v>
      </c>
      <c r="AA48" s="146">
        <v>27339.353336848686</v>
      </c>
      <c r="AB48" s="147">
        <v>18239.483755210931</v>
      </c>
      <c r="AC48" s="152">
        <v>5856595.2958159195</v>
      </c>
      <c r="AF48" s="1" t="s">
        <v>3</v>
      </c>
      <c r="AG48" s="1">
        <v>10</v>
      </c>
    </row>
    <row r="49" spans="1:33" ht="14" x14ac:dyDescent="0.25">
      <c r="A49" s="201"/>
      <c r="B49" s="199"/>
      <c r="C49" s="106" t="s">
        <v>37</v>
      </c>
      <c r="D49" s="107">
        <v>6</v>
      </c>
      <c r="E49" s="174">
        <v>81698.793909153421</v>
      </c>
      <c r="F49" s="143">
        <v>57799.372614882217</v>
      </c>
      <c r="G49" s="143">
        <v>44951.830837951165</v>
      </c>
      <c r="H49" s="143">
        <v>38376.246820678738</v>
      </c>
      <c r="I49" s="143">
        <v>43687.968480042291</v>
      </c>
      <c r="J49" s="143">
        <v>4284.8497579394907</v>
      </c>
      <c r="K49" s="143">
        <v>30295.384182452148</v>
      </c>
      <c r="L49" s="143">
        <v>68242.373683515325</v>
      </c>
      <c r="M49" s="143">
        <v>36498.132026351857</v>
      </c>
      <c r="N49" s="143">
        <v>18069.594947157704</v>
      </c>
      <c r="O49" s="143">
        <v>14586.506611667905</v>
      </c>
      <c r="P49" s="143">
        <v>14008.694990976655</v>
      </c>
      <c r="Q49" s="143">
        <v>9692.7319330835817</v>
      </c>
      <c r="R49" s="143">
        <v>9389.4952757665324</v>
      </c>
      <c r="S49" s="143">
        <v>15836.183308222118</v>
      </c>
      <c r="T49" s="143">
        <v>22692.587019860475</v>
      </c>
      <c r="U49" s="143">
        <v>25090.797163438812</v>
      </c>
      <c r="V49" s="143">
        <v>43633.146550233803</v>
      </c>
      <c r="W49" s="143">
        <v>68316.78100112488</v>
      </c>
      <c r="X49" s="143">
        <v>72089.66390923594</v>
      </c>
      <c r="Y49" s="143">
        <v>64318.00459877211</v>
      </c>
      <c r="Z49" s="143">
        <v>45212.492426218028</v>
      </c>
      <c r="AA49" s="143">
        <v>19623.345107080859</v>
      </c>
      <c r="AB49" s="144">
        <v>8965.4497490357389</v>
      </c>
      <c r="AC49" s="153">
        <v>5144162.5614290517</v>
      </c>
      <c r="AF49" s="1" t="s">
        <v>2</v>
      </c>
      <c r="AG49" s="1">
        <v>10</v>
      </c>
    </row>
    <row r="50" spans="1:33" ht="14.5" thickBot="1" x14ac:dyDescent="0.3">
      <c r="A50" s="202"/>
      <c r="B50" s="200"/>
      <c r="C50" s="112" t="s">
        <v>34</v>
      </c>
      <c r="D50" s="113">
        <v>31</v>
      </c>
      <c r="E50" s="108">
        <v>2501825.4007971454</v>
      </c>
      <c r="F50" s="109">
        <v>1858924.5790051231</v>
      </c>
      <c r="G50" s="109">
        <v>1613513.9108053844</v>
      </c>
      <c r="H50" s="109">
        <v>1716862.3320941855</v>
      </c>
      <c r="I50" s="109">
        <v>2889982.9970832211</v>
      </c>
      <c r="J50" s="109">
        <v>2648800.5818913644</v>
      </c>
      <c r="K50" s="109">
        <v>3638512.173095894</v>
      </c>
      <c r="L50" s="109">
        <v>885208.55481913255</v>
      </c>
      <c r="M50" s="109">
        <v>965693.78693008749</v>
      </c>
      <c r="N50" s="109">
        <v>1019888.5021103845</v>
      </c>
      <c r="O50" s="109">
        <v>1158509.060775206</v>
      </c>
      <c r="P50" s="109">
        <v>1257855.7782534491</v>
      </c>
      <c r="Q50" s="109">
        <v>1137800.3261664032</v>
      </c>
      <c r="R50" s="109">
        <v>1001938.0118228022</v>
      </c>
      <c r="S50" s="109">
        <v>1056607.9907624633</v>
      </c>
      <c r="T50" s="109">
        <v>1110720.3272302244</v>
      </c>
      <c r="U50" s="109">
        <v>1102732.2007256746</v>
      </c>
      <c r="V50" s="109">
        <v>2218474.154602245</v>
      </c>
      <c r="W50" s="109">
        <v>2785429.8680860903</v>
      </c>
      <c r="X50" s="109">
        <v>2778903.6008234206</v>
      </c>
      <c r="Y50" s="109">
        <v>2425096.6956255184</v>
      </c>
      <c r="Z50" s="109">
        <v>1765336.2329457311</v>
      </c>
      <c r="AA50" s="109">
        <v>923761.68096743897</v>
      </c>
      <c r="AB50" s="142">
        <v>521711.58274577849</v>
      </c>
      <c r="AC50" s="152">
        <v>40984090.33016438</v>
      </c>
      <c r="AD50" s="152"/>
    </row>
    <row r="51" spans="1:33" ht="14" x14ac:dyDescent="0.25">
      <c r="A51" s="204">
        <v>48884</v>
      </c>
      <c r="B51" s="199">
        <v>38853244.283959799</v>
      </c>
      <c r="C51" s="94" t="s">
        <v>35</v>
      </c>
      <c r="D51" s="95">
        <v>20</v>
      </c>
      <c r="E51" s="148">
        <v>80589.238787896393</v>
      </c>
      <c r="F51" s="149">
        <v>61093.646994761744</v>
      </c>
      <c r="G51" s="149">
        <v>54634.023999063138</v>
      </c>
      <c r="H51" s="149">
        <v>60252.832413776137</v>
      </c>
      <c r="I51" s="149">
        <v>109169.14305384355</v>
      </c>
      <c r="J51" s="149">
        <v>112522.83051388233</v>
      </c>
      <c r="K51" s="149">
        <v>147592.38621045017</v>
      </c>
      <c r="L51" s="149">
        <v>15882.072661476162</v>
      </c>
      <c r="M51" s="149">
        <v>26824.561990437418</v>
      </c>
      <c r="N51" s="149">
        <v>31474.098617076706</v>
      </c>
      <c r="O51" s="149">
        <v>37296.74794465887</v>
      </c>
      <c r="P51" s="149">
        <v>42015.24601675244</v>
      </c>
      <c r="Q51" s="149">
        <v>38459.051287723785</v>
      </c>
      <c r="R51" s="149">
        <v>33902.375803833325</v>
      </c>
      <c r="S51" s="149">
        <v>37378.430706044805</v>
      </c>
      <c r="T51" s="149">
        <v>38679.84589902719</v>
      </c>
      <c r="U51" s="149">
        <v>38375.938170649308</v>
      </c>
      <c r="V51" s="149">
        <v>86092.538802236551</v>
      </c>
      <c r="W51" s="149">
        <v>102220.10537657791</v>
      </c>
      <c r="X51" s="149">
        <v>99301.944829339976</v>
      </c>
      <c r="Y51" s="149">
        <v>87030.860051469368</v>
      </c>
      <c r="Z51" s="149">
        <v>64878.425489128982</v>
      </c>
      <c r="AA51" s="149">
        <v>36199.2762416607</v>
      </c>
      <c r="AB51" s="150">
        <v>21059.763101187837</v>
      </c>
      <c r="AC51" s="151">
        <v>29258507.699259095</v>
      </c>
      <c r="AF51" s="1" t="s">
        <v>1</v>
      </c>
      <c r="AG51" s="1">
        <v>11</v>
      </c>
    </row>
    <row r="52" spans="1:33" ht="14" x14ac:dyDescent="0.25">
      <c r="A52" s="201"/>
      <c r="B52" s="199"/>
      <c r="C52" s="100" t="s">
        <v>36</v>
      </c>
      <c r="D52" s="101">
        <v>4</v>
      </c>
      <c r="E52" s="145">
        <v>95048.034360204707</v>
      </c>
      <c r="F52" s="146">
        <v>69920.253326832273</v>
      </c>
      <c r="G52" s="146">
        <v>58729.413859636545</v>
      </c>
      <c r="H52" s="146">
        <v>58288.566860221399</v>
      </c>
      <c r="I52" s="146">
        <v>82678.626024699159</v>
      </c>
      <c r="J52" s="146">
        <v>51546.140487449942</v>
      </c>
      <c r="K52" s="146">
        <v>95986.536303062268</v>
      </c>
      <c r="L52" s="146">
        <v>2178.7244007827544</v>
      </c>
      <c r="M52" s="146">
        <v>16972.832658038915</v>
      </c>
      <c r="N52" s="146">
        <v>26657.427125449936</v>
      </c>
      <c r="O52" s="146">
        <v>33135.525932064957</v>
      </c>
      <c r="P52" s="146">
        <v>36186.809169764958</v>
      </c>
      <c r="Q52" s="146">
        <v>33186.939058282071</v>
      </c>
      <c r="R52" s="146">
        <v>24633.844329005897</v>
      </c>
      <c r="S52" s="146">
        <v>17813.883866069846</v>
      </c>
      <c r="T52" s="146">
        <v>15733.402333153823</v>
      </c>
      <c r="U52" s="146">
        <v>14307.793882844915</v>
      </c>
      <c r="V52" s="146">
        <v>65925.553363244791</v>
      </c>
      <c r="W52" s="146">
        <v>81780.155981059448</v>
      </c>
      <c r="X52" s="146">
        <v>79577.578134993208</v>
      </c>
      <c r="Y52" s="146">
        <v>70381.674456187422</v>
      </c>
      <c r="Z52" s="146">
        <v>53093.50381871155</v>
      </c>
      <c r="AA52" s="146">
        <v>31044.390555148166</v>
      </c>
      <c r="AB52" s="147">
        <v>19277.189940189739</v>
      </c>
      <c r="AC52" s="152">
        <v>4536339.2009083955</v>
      </c>
      <c r="AF52" s="1" t="s">
        <v>3</v>
      </c>
      <c r="AG52" s="1">
        <v>11</v>
      </c>
    </row>
    <row r="53" spans="1:33" ht="14" x14ac:dyDescent="0.25">
      <c r="A53" s="201"/>
      <c r="B53" s="199"/>
      <c r="C53" s="106" t="s">
        <v>37</v>
      </c>
      <c r="D53" s="107">
        <v>6</v>
      </c>
      <c r="E53" s="174">
        <v>83813.275164905179</v>
      </c>
      <c r="F53" s="143">
        <v>58894.863847492372</v>
      </c>
      <c r="G53" s="143">
        <v>44275.186330691511</v>
      </c>
      <c r="H53" s="143">
        <v>37096.925689951102</v>
      </c>
      <c r="I53" s="143">
        <v>43713.220495192909</v>
      </c>
      <c r="J53" s="143">
        <v>1884.059207222444</v>
      </c>
      <c r="K53" s="143">
        <v>30272.581318208649</v>
      </c>
      <c r="L53" s="143">
        <v>64200.157044084583</v>
      </c>
      <c r="M53" s="143">
        <v>26162.464845121031</v>
      </c>
      <c r="N53" s="143">
        <v>8491.1100519666434</v>
      </c>
      <c r="O53" s="143">
        <v>11395.246648538257</v>
      </c>
      <c r="P53" s="143">
        <v>14844.654135154506</v>
      </c>
      <c r="Q53" s="143">
        <v>15634.638622021483</v>
      </c>
      <c r="R53" s="143">
        <v>12902.143441789342</v>
      </c>
      <c r="S53" s="143">
        <v>10903.81255129306</v>
      </c>
      <c r="T53" s="143">
        <v>13875.074929822043</v>
      </c>
      <c r="U53" s="143">
        <v>16163.093598076592</v>
      </c>
      <c r="V53" s="143">
        <v>54537.651385151308</v>
      </c>
      <c r="W53" s="143">
        <v>73028.313764044811</v>
      </c>
      <c r="X53" s="143">
        <v>74990.85214759456</v>
      </c>
      <c r="Y53" s="143">
        <v>66344.785417139559</v>
      </c>
      <c r="Z53" s="143">
        <v>47175.626270248802</v>
      </c>
      <c r="AA53" s="143">
        <v>22389.651354455003</v>
      </c>
      <c r="AB53" s="144">
        <v>10076.842371886694</v>
      </c>
      <c r="AC53" s="153">
        <v>5058397.3837923147</v>
      </c>
      <c r="AF53" s="1" t="s">
        <v>2</v>
      </c>
      <c r="AG53" s="1">
        <v>11</v>
      </c>
    </row>
    <row r="54" spans="1:33" ht="14.5" thickBot="1" x14ac:dyDescent="0.3">
      <c r="A54" s="202"/>
      <c r="B54" s="200"/>
      <c r="C54" s="112" t="s">
        <v>34</v>
      </c>
      <c r="D54" s="113">
        <v>30</v>
      </c>
      <c r="E54" s="108">
        <v>2494856.5641881777</v>
      </c>
      <c r="F54" s="109">
        <v>1854923.1362875183</v>
      </c>
      <c r="G54" s="109">
        <v>1593249.2534039579</v>
      </c>
      <c r="H54" s="109">
        <v>1660792.4698561148</v>
      </c>
      <c r="I54" s="109">
        <v>2776376.6881468249</v>
      </c>
      <c r="J54" s="109">
        <v>2467945.527470781</v>
      </c>
      <c r="K54" s="109">
        <v>3517429.3573305043</v>
      </c>
      <c r="L54" s="109">
        <v>711557.2930971618</v>
      </c>
      <c r="M54" s="109">
        <v>761357.35951163014</v>
      </c>
      <c r="N54" s="109">
        <v>787058.34115513368</v>
      </c>
      <c r="O54" s="109">
        <v>946848.54251266667</v>
      </c>
      <c r="P54" s="109">
        <v>1074120.0818250356</v>
      </c>
      <c r="Q54" s="109">
        <v>995736.61371973285</v>
      </c>
      <c r="R54" s="109">
        <v>853995.75404342613</v>
      </c>
      <c r="S54" s="109">
        <v>884247.02489293378</v>
      </c>
      <c r="T54" s="109">
        <v>919780.97689209133</v>
      </c>
      <c r="U54" s="109">
        <v>921728.50053282536</v>
      </c>
      <c r="V54" s="109">
        <v>2312778.8978086179</v>
      </c>
      <c r="W54" s="109">
        <v>2809692.6140400646</v>
      </c>
      <c r="X54" s="109">
        <v>2754294.3220123397</v>
      </c>
      <c r="Y54" s="109">
        <v>2420212.6113569741</v>
      </c>
      <c r="Z54" s="109">
        <v>1792996.2826789189</v>
      </c>
      <c r="AA54" s="109">
        <v>982500.99518053664</v>
      </c>
      <c r="AB54" s="142">
        <v>558765.07601583586</v>
      </c>
      <c r="AC54" s="152">
        <v>38853244.283959806</v>
      </c>
      <c r="AD54" s="152"/>
    </row>
    <row r="55" spans="1:33" ht="14" x14ac:dyDescent="0.25">
      <c r="A55" s="204">
        <v>48914</v>
      </c>
      <c r="B55" s="199">
        <v>43646436.713175133</v>
      </c>
      <c r="C55" s="94" t="s">
        <v>35</v>
      </c>
      <c r="D55" s="95">
        <v>21</v>
      </c>
      <c r="E55" s="148">
        <v>84830.863221710766</v>
      </c>
      <c r="F55" s="149">
        <v>60976.246642988968</v>
      </c>
      <c r="G55" s="149">
        <v>51353.381690852402</v>
      </c>
      <c r="H55" s="149">
        <v>54491.952259624384</v>
      </c>
      <c r="I55" s="149">
        <v>90166.882862660015</v>
      </c>
      <c r="J55" s="149">
        <v>73087.502542505259</v>
      </c>
      <c r="K55" s="149">
        <v>118747.65071710554</v>
      </c>
      <c r="L55" s="149">
        <v>40183.844697357752</v>
      </c>
      <c r="M55" s="149">
        <v>45216.042337865088</v>
      </c>
      <c r="N55" s="149">
        <v>47517.472504588637</v>
      </c>
      <c r="O55" s="149">
        <v>52320.651688811216</v>
      </c>
      <c r="P55" s="149">
        <v>56203.112768169442</v>
      </c>
      <c r="Q55" s="149">
        <v>54293.628963651085</v>
      </c>
      <c r="R55" s="149">
        <v>49318.36539248842</v>
      </c>
      <c r="S55" s="149">
        <v>50594.174433447297</v>
      </c>
      <c r="T55" s="149">
        <v>49738.204937396607</v>
      </c>
      <c r="U55" s="149">
        <v>49088.022924302459</v>
      </c>
      <c r="V55" s="149">
        <v>72652.384547845446</v>
      </c>
      <c r="W55" s="149">
        <v>93900.777261006209</v>
      </c>
      <c r="X55" s="149">
        <v>91949.102452009509</v>
      </c>
      <c r="Y55" s="149">
        <v>83160.132844975524</v>
      </c>
      <c r="Z55" s="149">
        <v>65674.19373696408</v>
      </c>
      <c r="AA55" s="149">
        <v>40101.869908013461</v>
      </c>
      <c r="AB55" s="150">
        <v>24499.891943313818</v>
      </c>
      <c r="AC55" s="151">
        <v>31501393.418872721</v>
      </c>
      <c r="AF55" s="1" t="s">
        <v>1</v>
      </c>
      <c r="AG55" s="1">
        <v>12</v>
      </c>
    </row>
    <row r="56" spans="1:33" ht="14" x14ac:dyDescent="0.25">
      <c r="A56" s="201"/>
      <c r="B56" s="199"/>
      <c r="C56" s="100" t="s">
        <v>36</v>
      </c>
      <c r="D56" s="101">
        <v>5</v>
      </c>
      <c r="E56" s="145">
        <v>103379.12224443638</v>
      </c>
      <c r="F56" s="146">
        <v>76333.018149009877</v>
      </c>
      <c r="G56" s="146">
        <v>63385.667048948475</v>
      </c>
      <c r="H56" s="146">
        <v>59305.545061334014</v>
      </c>
      <c r="I56" s="146">
        <v>77037.125070052527</v>
      </c>
      <c r="J56" s="146">
        <v>40071.900655510675</v>
      </c>
      <c r="K56" s="146">
        <v>74414.536760297211</v>
      </c>
      <c r="L56" s="146">
        <v>42212.603976985905</v>
      </c>
      <c r="M56" s="146">
        <v>42812.855379162596</v>
      </c>
      <c r="N56" s="146">
        <v>42332.538675662057</v>
      </c>
      <c r="O56" s="146">
        <v>44558.745214723327</v>
      </c>
      <c r="P56" s="146">
        <v>46293.484717463049</v>
      </c>
      <c r="Q56" s="146">
        <v>46384.619245780726</v>
      </c>
      <c r="R56" s="146">
        <v>38858.224061921566</v>
      </c>
      <c r="S56" s="146">
        <v>34779.883199182921</v>
      </c>
      <c r="T56" s="146">
        <v>30808.35307332284</v>
      </c>
      <c r="U56" s="146">
        <v>25331.200999564906</v>
      </c>
      <c r="V56" s="146">
        <v>53602.474518584713</v>
      </c>
      <c r="W56" s="146">
        <v>79020.43798994417</v>
      </c>
      <c r="X56" s="146">
        <v>76507.3373354348</v>
      </c>
      <c r="Y56" s="146">
        <v>67082.023811947569</v>
      </c>
      <c r="Z56" s="146">
        <v>53239.301301002852</v>
      </c>
      <c r="AA56" s="146">
        <v>35096.794855639178</v>
      </c>
      <c r="AB56" s="147">
        <v>28576.542305143856</v>
      </c>
      <c r="AC56" s="152">
        <v>6407121.6782552795</v>
      </c>
      <c r="AF56" s="1" t="s">
        <v>3</v>
      </c>
      <c r="AG56" s="1">
        <v>12</v>
      </c>
    </row>
    <row r="57" spans="1:33" ht="14" x14ac:dyDescent="0.25">
      <c r="A57" s="201"/>
      <c r="B57" s="199"/>
      <c r="C57" s="106" t="s">
        <v>37</v>
      </c>
      <c r="D57" s="107">
        <v>5</v>
      </c>
      <c r="E57" s="174">
        <v>108616.02344271069</v>
      </c>
      <c r="F57" s="143">
        <v>83735.196022979799</v>
      </c>
      <c r="G57" s="143">
        <v>65726.27034785568</v>
      </c>
      <c r="H57" s="143">
        <v>55653.947220558141</v>
      </c>
      <c r="I57" s="143">
        <v>56829.181348736478</v>
      </c>
      <c r="J57" s="143">
        <v>8885.0065107799364</v>
      </c>
      <c r="K57" s="143">
        <v>28826.438093983255</v>
      </c>
      <c r="L57" s="143">
        <v>66733.638101780176</v>
      </c>
      <c r="M57" s="143">
        <v>54309.492793090198</v>
      </c>
      <c r="N57" s="143">
        <v>42055.170973825239</v>
      </c>
      <c r="O57" s="143">
        <v>36632.031743999549</v>
      </c>
      <c r="P57" s="143">
        <v>36907.181311619002</v>
      </c>
      <c r="Q57" s="143">
        <v>32680.482093978972</v>
      </c>
      <c r="R57" s="143">
        <v>27160.184672490806</v>
      </c>
      <c r="S57" s="143">
        <v>28768.667891551064</v>
      </c>
      <c r="T57" s="143">
        <v>35170.811092713288</v>
      </c>
      <c r="U57" s="143">
        <v>39919.392504144067</v>
      </c>
      <c r="V57" s="143">
        <v>39088.830358095212</v>
      </c>
      <c r="W57" s="143">
        <v>68613.506578531655</v>
      </c>
      <c r="X57" s="143">
        <v>70391.575609018022</v>
      </c>
      <c r="Y57" s="143">
        <v>67159.500709784887</v>
      </c>
      <c r="Z57" s="143">
        <v>50303.551367626118</v>
      </c>
      <c r="AA57" s="143">
        <v>26470.328352512024</v>
      </c>
      <c r="AB57" s="144">
        <v>16947.914067062804</v>
      </c>
      <c r="AC57" s="153">
        <v>5737921.6160471356</v>
      </c>
      <c r="AF57" s="1" t="s">
        <v>2</v>
      </c>
      <c r="AG57" s="1">
        <v>12</v>
      </c>
    </row>
    <row r="58" spans="1:33" ht="14.5" thickBot="1" x14ac:dyDescent="0.3">
      <c r="A58" s="202"/>
      <c r="B58" s="200"/>
      <c r="C58" s="112" t="s">
        <v>34</v>
      </c>
      <c r="D58" s="113">
        <v>31</v>
      </c>
      <c r="E58" s="175">
        <v>2841423.8560916614</v>
      </c>
      <c r="F58" s="176">
        <v>2080842.2503627171</v>
      </c>
      <c r="G58" s="176">
        <v>1723980.7024919214</v>
      </c>
      <c r="H58" s="176">
        <v>1719128.4588615727</v>
      </c>
      <c r="I58" s="176">
        <v>2562836.0722098053</v>
      </c>
      <c r="J58" s="176">
        <v>1779622.0892240633</v>
      </c>
      <c r="K58" s="176">
        <v>3009905.5393306189</v>
      </c>
      <c r="L58" s="176">
        <v>1388591.9490383433</v>
      </c>
      <c r="M58" s="176">
        <v>1435148.6299564308</v>
      </c>
      <c r="N58" s="176">
        <v>1419805.4708437978</v>
      </c>
      <c r="O58" s="176">
        <v>1504687.57025865</v>
      </c>
      <c r="P58" s="176">
        <v>1596268.6982769684</v>
      </c>
      <c r="Q58" s="176">
        <v>1535491.7149354711</v>
      </c>
      <c r="R58" s="176">
        <v>1365777.7169143185</v>
      </c>
      <c r="S58" s="176">
        <v>1380220.4185560634</v>
      </c>
      <c r="T58" s="176">
        <v>1374398.1245155095</v>
      </c>
      <c r="U58" s="176">
        <v>1357101.4489288963</v>
      </c>
      <c r="V58" s="176">
        <v>1989156.5998881538</v>
      </c>
      <c r="W58" s="176">
        <v>2710086.0453235097</v>
      </c>
      <c r="X58" s="176">
        <v>2665425.7162144636</v>
      </c>
      <c r="Y58" s="176">
        <v>2417570.4123531482</v>
      </c>
      <c r="Z58" s="176">
        <v>1896872.3318193906</v>
      </c>
      <c r="AA58" s="176">
        <v>1149974.8841090386</v>
      </c>
      <c r="AB58" s="177">
        <v>742120.01267062349</v>
      </c>
      <c r="AC58" s="178">
        <v>43646436.71317514</v>
      </c>
      <c r="AD58" s="152"/>
    </row>
    <row r="59" spans="1:33" s="5" customFormat="1" x14ac:dyDescent="0.25">
      <c r="AC59" s="39"/>
      <c r="AD59" s="172"/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W61" s="37"/>
      <c r="Z61" s="7" t="s">
        <v>58</v>
      </c>
    </row>
    <row r="62" spans="1:33" ht="18" x14ac:dyDescent="0.4">
      <c r="B62" s="138"/>
      <c r="Z62" s="139"/>
    </row>
  </sheetData>
  <mergeCells count="26">
    <mergeCell ref="A55:A58"/>
    <mergeCell ref="B55:B58"/>
    <mergeCell ref="A43:A46"/>
    <mergeCell ref="B43:B46"/>
    <mergeCell ref="A47:A50"/>
    <mergeCell ref="B47:B50"/>
    <mergeCell ref="A51:A54"/>
    <mergeCell ref="B51:B54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D2:E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A1972-6403-4699-B3A2-D4AF092A3C39}">
  <sheetPr>
    <tabColor theme="3" tint="0.39997558519241921"/>
    <pageSetUpPr fitToPage="1"/>
  </sheetPr>
  <dimension ref="A1:AG62"/>
  <sheetViews>
    <sheetView showGridLines="0" zoomScale="90" workbookViewId="0">
      <pane xSplit="4" ySplit="10" topLeftCell="E11" activePane="bottomRight" state="frozen"/>
      <selection sqref="A1:AC61"/>
      <selection pane="topRight" sqref="A1:AC61"/>
      <selection pane="bottomLeft" sqref="A1:AC61"/>
      <selection pane="bottomRight" sqref="A1:AC61"/>
    </sheetView>
  </sheetViews>
  <sheetFormatPr baseColWidth="10" defaultColWidth="0" defaultRowHeight="12.5" x14ac:dyDescent="0.25"/>
  <cols>
    <col min="1" max="1" width="8.26953125" style="1" customWidth="1"/>
    <col min="2" max="2" width="15.54296875" style="1" customWidth="1"/>
    <col min="3" max="4" width="13.26953125" style="1" customWidth="1"/>
    <col min="5" max="25" width="14.453125" style="1" bestFit="1" customWidth="1"/>
    <col min="26" max="26" width="18" style="1" customWidth="1"/>
    <col min="27" max="27" width="14.453125" style="1" bestFit="1" customWidth="1"/>
    <col min="28" max="28" width="12.7265625" style="1" bestFit="1" customWidth="1"/>
    <col min="29" max="29" width="17.7265625" style="1" customWidth="1"/>
    <col min="30" max="30" width="19.8164062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4" x14ac:dyDescent="0.25">
      <c r="A1" s="156" t="s">
        <v>79</v>
      </c>
      <c r="B1" s="157"/>
      <c r="C1" s="157"/>
      <c r="D1" s="157"/>
    </row>
    <row r="2" spans="1:33" ht="15.5" x14ac:dyDescent="0.25">
      <c r="A2" s="156" t="s">
        <v>55</v>
      </c>
      <c r="B2" s="157"/>
      <c r="C2" s="157"/>
      <c r="D2" s="205"/>
      <c r="E2" s="205"/>
      <c r="F2" s="81"/>
    </row>
    <row r="3" spans="1:33" ht="15.5" x14ac:dyDescent="0.25">
      <c r="A3" s="156" t="s">
        <v>56</v>
      </c>
      <c r="B3" s="157"/>
      <c r="C3" s="157"/>
      <c r="D3" s="158" t="s">
        <v>133</v>
      </c>
      <c r="E3" s="81"/>
      <c r="F3" s="81"/>
    </row>
    <row r="4" spans="1:33" ht="15.5" x14ac:dyDescent="0.25">
      <c r="A4" s="156" t="s">
        <v>57</v>
      </c>
      <c r="B4" s="157"/>
      <c r="C4" s="157"/>
      <c r="D4" s="159"/>
      <c r="E4" s="81"/>
      <c r="F4" s="81"/>
      <c r="H4" s="83"/>
    </row>
    <row r="5" spans="1:33" ht="15.5" x14ac:dyDescent="0.25">
      <c r="A5" s="156" t="s">
        <v>59</v>
      </c>
      <c r="B5" s="157"/>
      <c r="C5" s="157"/>
      <c r="D5" s="159"/>
      <c r="E5" s="81"/>
      <c r="F5" s="81"/>
    </row>
    <row r="6" spans="1:33" ht="15.5" x14ac:dyDescent="0.25">
      <c r="A6" s="156" t="s">
        <v>28</v>
      </c>
      <c r="B6" s="157"/>
      <c r="C6" s="157"/>
      <c r="D6" s="160">
        <v>2034</v>
      </c>
      <c r="E6" s="84"/>
      <c r="F6" s="84"/>
    </row>
    <row r="7" spans="1:33" ht="15.5" x14ac:dyDescent="0.25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3">
      <c r="A8" s="162" t="s">
        <v>60</v>
      </c>
      <c r="B8" s="157"/>
      <c r="C8" s="157"/>
      <c r="D8" s="161" t="s">
        <v>38</v>
      </c>
    </row>
    <row r="9" spans="1:33" ht="16" thickBot="1" x14ac:dyDescent="0.3">
      <c r="C9" s="195"/>
      <c r="D9" s="195"/>
    </row>
    <row r="10" spans="1:33" s="93" customFormat="1" ht="31.5" thickBot="1" x14ac:dyDescent="0.3">
      <c r="A10" s="3" t="s">
        <v>123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4" x14ac:dyDescent="0.25">
      <c r="A11" s="201">
        <v>48945</v>
      </c>
      <c r="B11" s="199">
        <v>47815162.200055175</v>
      </c>
      <c r="C11" s="94" t="s">
        <v>35</v>
      </c>
      <c r="D11" s="95">
        <v>21</v>
      </c>
      <c r="E11" s="148">
        <v>67387.689959279698</v>
      </c>
      <c r="F11" s="149">
        <v>48702.070403944053</v>
      </c>
      <c r="G11" s="149">
        <v>40292.248250201956</v>
      </c>
      <c r="H11" s="149">
        <v>44785.829738421235</v>
      </c>
      <c r="I11" s="149">
        <v>82544.131331842786</v>
      </c>
      <c r="J11" s="149">
        <v>105327.95473065561</v>
      </c>
      <c r="K11" s="149">
        <v>144648.77393923243</v>
      </c>
      <c r="L11" s="149">
        <v>42407.160883067183</v>
      </c>
      <c r="M11" s="149">
        <v>49545.989492143039</v>
      </c>
      <c r="N11" s="149">
        <v>56530.642431667133</v>
      </c>
      <c r="O11" s="149">
        <v>64760.884671646265</v>
      </c>
      <c r="P11" s="149">
        <v>70496.38441397206</v>
      </c>
      <c r="Q11" s="149">
        <v>67185.536356031153</v>
      </c>
      <c r="R11" s="149">
        <v>61380.352348234293</v>
      </c>
      <c r="S11" s="149">
        <v>60976.967987689626</v>
      </c>
      <c r="T11" s="149">
        <v>58521.328097912054</v>
      </c>
      <c r="U11" s="149">
        <v>55825.018078177505</v>
      </c>
      <c r="V11" s="149">
        <v>83109.644705894185</v>
      </c>
      <c r="W11" s="149">
        <v>104242.10164420678</v>
      </c>
      <c r="X11" s="149">
        <v>111534.12298042259</v>
      </c>
      <c r="Y11" s="149">
        <v>100345.24151382364</v>
      </c>
      <c r="Z11" s="149">
        <v>77015.641421217602</v>
      </c>
      <c r="AA11" s="149">
        <v>46477.740370522028</v>
      </c>
      <c r="AB11" s="150">
        <v>20271.945368580833</v>
      </c>
      <c r="AC11" s="151">
        <v>34950623.423494503</v>
      </c>
      <c r="AF11" s="1" t="s">
        <v>1</v>
      </c>
      <c r="AG11" s="1">
        <v>1</v>
      </c>
    </row>
    <row r="12" spans="1:33" ht="14" x14ac:dyDescent="0.25">
      <c r="A12" s="201"/>
      <c r="B12" s="199"/>
      <c r="C12" s="100" t="s">
        <v>36</v>
      </c>
      <c r="D12" s="101">
        <v>4</v>
      </c>
      <c r="E12" s="145">
        <v>83240.890394465285</v>
      </c>
      <c r="F12" s="146">
        <v>62198.479920042184</v>
      </c>
      <c r="G12" s="146">
        <v>52275.607878117575</v>
      </c>
      <c r="H12" s="146">
        <v>51829.632866388747</v>
      </c>
      <c r="I12" s="146">
        <v>70808.830529505271</v>
      </c>
      <c r="J12" s="146">
        <v>65727.876377975976</v>
      </c>
      <c r="K12" s="146">
        <v>100089.74093313616</v>
      </c>
      <c r="L12" s="146">
        <v>33522.177589688625</v>
      </c>
      <c r="M12" s="146">
        <v>36854.521065431501</v>
      </c>
      <c r="N12" s="146">
        <v>43406.152530358166</v>
      </c>
      <c r="O12" s="146">
        <v>53193.297678107127</v>
      </c>
      <c r="P12" s="146">
        <v>59164.970500176503</v>
      </c>
      <c r="Q12" s="146">
        <v>55449.797047192144</v>
      </c>
      <c r="R12" s="146">
        <v>44806.724178665834</v>
      </c>
      <c r="S12" s="146">
        <v>33599.822338394493</v>
      </c>
      <c r="T12" s="146">
        <v>28527.098375643018</v>
      </c>
      <c r="U12" s="146">
        <v>26731.843935903973</v>
      </c>
      <c r="V12" s="146">
        <v>64574.545263609383</v>
      </c>
      <c r="W12" s="146">
        <v>86957.618337939319</v>
      </c>
      <c r="X12" s="146">
        <v>93275.656971877208</v>
      </c>
      <c r="Y12" s="146">
        <v>84490.128560186888</v>
      </c>
      <c r="Z12" s="146">
        <v>67066.213993021564</v>
      </c>
      <c r="AA12" s="146">
        <v>43981.994060539844</v>
      </c>
      <c r="AB12" s="147">
        <v>22932.718349354345</v>
      </c>
      <c r="AC12" s="152">
        <v>5458825.3587028841</v>
      </c>
      <c r="AF12" s="1" t="s">
        <v>3</v>
      </c>
      <c r="AG12" s="1">
        <v>1</v>
      </c>
    </row>
    <row r="13" spans="1:33" ht="14" x14ac:dyDescent="0.25">
      <c r="A13" s="201"/>
      <c r="B13" s="199"/>
      <c r="C13" s="106" t="s">
        <v>37</v>
      </c>
      <c r="D13" s="107">
        <v>6</v>
      </c>
      <c r="E13" s="174">
        <v>87269.785888361017</v>
      </c>
      <c r="F13" s="143">
        <v>60752.36722145314</v>
      </c>
      <c r="G13" s="143">
        <v>46024.800629417718</v>
      </c>
      <c r="H13" s="143">
        <v>38220.318542545421</v>
      </c>
      <c r="I13" s="143">
        <v>40626.475647356914</v>
      </c>
      <c r="J13" s="143">
        <v>21504.741184377475</v>
      </c>
      <c r="K13" s="143">
        <v>35262.486084441734</v>
      </c>
      <c r="L13" s="143">
        <v>86511.08825967407</v>
      </c>
      <c r="M13" s="143">
        <v>62221.958427830425</v>
      </c>
      <c r="N13" s="143">
        <v>48366.174565198198</v>
      </c>
      <c r="O13" s="143">
        <v>46174.423027258461</v>
      </c>
      <c r="P13" s="143">
        <v>46854.934517153008</v>
      </c>
      <c r="Q13" s="143">
        <v>45758.543033609894</v>
      </c>
      <c r="R13" s="143">
        <v>42504.444669657853</v>
      </c>
      <c r="S13" s="143">
        <v>42363.422908986708</v>
      </c>
      <c r="T13" s="143">
        <v>49898.41689127159</v>
      </c>
      <c r="U13" s="143">
        <v>53449.23179709469</v>
      </c>
      <c r="V13" s="143">
        <v>46205.300372081132</v>
      </c>
      <c r="W13" s="143">
        <v>70996.168154355211</v>
      </c>
      <c r="X13" s="143">
        <v>83170.052873954934</v>
      </c>
      <c r="Y13" s="143">
        <v>76953.707803560232</v>
      </c>
      <c r="Z13" s="143">
        <v>58455.324570415658</v>
      </c>
      <c r="AA13" s="143">
        <v>33288.609711421908</v>
      </c>
      <c r="AB13" s="144">
        <v>11452.792861488026</v>
      </c>
      <c r="AC13" s="153">
        <v>7405713.4178577913</v>
      </c>
      <c r="AF13" s="1" t="s">
        <v>2</v>
      </c>
      <c r="AG13" s="1">
        <v>1</v>
      </c>
    </row>
    <row r="14" spans="1:33" ht="14.5" thickBot="1" x14ac:dyDescent="0.3">
      <c r="A14" s="202"/>
      <c r="B14" s="200"/>
      <c r="C14" s="122" t="s">
        <v>34</v>
      </c>
      <c r="D14" s="123">
        <v>31</v>
      </c>
      <c r="E14" s="108">
        <v>2271723.7660529008</v>
      </c>
      <c r="F14" s="109">
        <v>1636051.6014917127</v>
      </c>
      <c r="G14" s="109">
        <v>1331388.4485432177</v>
      </c>
      <c r="H14" s="109">
        <v>1377142.8672276735</v>
      </c>
      <c r="I14" s="109">
        <v>2260420.9339708611</v>
      </c>
      <c r="J14" s="109">
        <v>2603827.0019619367</v>
      </c>
      <c r="K14" s="109">
        <v>3649558.1329630762</v>
      </c>
      <c r="L14" s="109">
        <v>1543705.6184612098</v>
      </c>
      <c r="M14" s="109">
        <v>1561215.6141637126</v>
      </c>
      <c r="N14" s="109">
        <v>1650965.1485776317</v>
      </c>
      <c r="O14" s="109">
        <v>1849798.3069805508</v>
      </c>
      <c r="P14" s="109">
        <v>1998213.5617970373</v>
      </c>
      <c r="Q14" s="109">
        <v>1907246.7098670823</v>
      </c>
      <c r="R14" s="109">
        <v>1723240.9640455307</v>
      </c>
      <c r="S14" s="109">
        <v>1669096.1545489803</v>
      </c>
      <c r="T14" s="109">
        <v>1642446.7849063547</v>
      </c>
      <c r="U14" s="109">
        <v>1599948.1461679116</v>
      </c>
      <c r="V14" s="109">
        <v>2280832.522110702</v>
      </c>
      <c r="W14" s="109">
        <v>2962891.616806231</v>
      </c>
      <c r="X14" s="109">
        <v>3214339.5277201128</v>
      </c>
      <c r="Y14" s="109">
        <v>2906932.8328524055</v>
      </c>
      <c r="Z14" s="109">
        <v>2236325.27324015</v>
      </c>
      <c r="AA14" s="109">
        <v>1351692.1822916535</v>
      </c>
      <c r="AB14" s="142">
        <v>586158.48330654297</v>
      </c>
      <c r="AC14" s="152">
        <v>47815162.200055175</v>
      </c>
      <c r="AD14" s="152"/>
    </row>
    <row r="15" spans="1:33" ht="14" x14ac:dyDescent="0.25">
      <c r="A15" s="201">
        <v>48976</v>
      </c>
      <c r="B15" s="199">
        <v>41016564.388261616</v>
      </c>
      <c r="C15" s="94" t="s">
        <v>35</v>
      </c>
      <c r="D15" s="95">
        <v>20</v>
      </c>
      <c r="E15" s="148">
        <v>72485.304457201812</v>
      </c>
      <c r="F15" s="149">
        <v>49874.391253972099</v>
      </c>
      <c r="G15" s="149">
        <v>42006.070952208909</v>
      </c>
      <c r="H15" s="149">
        <v>50055.291729590237</v>
      </c>
      <c r="I15" s="149">
        <v>114845.60501036153</v>
      </c>
      <c r="J15" s="149">
        <v>177153.03725735922</v>
      </c>
      <c r="K15" s="149">
        <v>193698.0820182501</v>
      </c>
      <c r="L15" s="149">
        <v>13174.632996198094</v>
      </c>
      <c r="M15" s="149">
        <v>24421.014318568185</v>
      </c>
      <c r="N15" s="149">
        <v>30753.361071481155</v>
      </c>
      <c r="O15" s="149">
        <v>38511.012621415161</v>
      </c>
      <c r="P15" s="149">
        <v>43440.296423451036</v>
      </c>
      <c r="Q15" s="149">
        <v>36591.648909563191</v>
      </c>
      <c r="R15" s="149">
        <v>32755.931306840441</v>
      </c>
      <c r="S15" s="149">
        <v>40423.691788589618</v>
      </c>
      <c r="T15" s="149">
        <v>39292.045427838457</v>
      </c>
      <c r="U15" s="149">
        <v>34796.978358738619</v>
      </c>
      <c r="V15" s="149">
        <v>90480.971145367628</v>
      </c>
      <c r="W15" s="149">
        <v>112090.21603927719</v>
      </c>
      <c r="X15" s="149">
        <v>123411.27882031987</v>
      </c>
      <c r="Y15" s="149">
        <v>110506.16781618647</v>
      </c>
      <c r="Z15" s="149">
        <v>82128.80361625884</v>
      </c>
      <c r="AA15" s="149">
        <v>45228.956272610194</v>
      </c>
      <c r="AB15" s="150">
        <v>16941.315891036935</v>
      </c>
      <c r="AC15" s="151">
        <v>32301322.110053703</v>
      </c>
      <c r="AF15" s="1" t="s">
        <v>1</v>
      </c>
      <c r="AG15" s="1">
        <v>2</v>
      </c>
    </row>
    <row r="16" spans="1:33" ht="14" x14ac:dyDescent="0.25">
      <c r="A16" s="201"/>
      <c r="B16" s="199"/>
      <c r="C16" s="100" t="s">
        <v>36</v>
      </c>
      <c r="D16" s="101">
        <v>4</v>
      </c>
      <c r="E16" s="145">
        <v>88766.134516876555</v>
      </c>
      <c r="F16" s="146">
        <v>65521.943668436143</v>
      </c>
      <c r="G16" s="146">
        <v>55168.059350646457</v>
      </c>
      <c r="H16" s="146">
        <v>54984.564553950055</v>
      </c>
      <c r="I16" s="146">
        <v>79269.845418268626</v>
      </c>
      <c r="J16" s="146">
        <v>80142.783931662139</v>
      </c>
      <c r="K16" s="146">
        <v>124214.74599171198</v>
      </c>
      <c r="L16" s="146">
        <v>0</v>
      </c>
      <c r="M16" s="146">
        <v>14230.661343995394</v>
      </c>
      <c r="N16" s="146">
        <v>28375.925033878331</v>
      </c>
      <c r="O16" s="146">
        <v>37140.016385496601</v>
      </c>
      <c r="P16" s="146">
        <v>40863.889694674814</v>
      </c>
      <c r="Q16" s="146">
        <v>37284.325511860341</v>
      </c>
      <c r="R16" s="146">
        <v>25669.960036350592</v>
      </c>
      <c r="S16" s="146">
        <v>15416.29316638457</v>
      </c>
      <c r="T16" s="146">
        <v>8879.4678233005998</v>
      </c>
      <c r="U16" s="146">
        <v>4902.1352389475514</v>
      </c>
      <c r="V16" s="146">
        <v>70548.510142277053</v>
      </c>
      <c r="W16" s="146">
        <v>92916.723030462177</v>
      </c>
      <c r="X16" s="146">
        <v>102107.68085482232</v>
      </c>
      <c r="Y16" s="146">
        <v>93184.36876735554</v>
      </c>
      <c r="Z16" s="146">
        <v>72310.155871433541</v>
      </c>
      <c r="AA16" s="146">
        <v>46016.246870072682</v>
      </c>
      <c r="AB16" s="147">
        <v>21247.114862267896</v>
      </c>
      <c r="AC16" s="152">
        <v>5036646.2082605278</v>
      </c>
      <c r="AF16" s="1" t="s">
        <v>3</v>
      </c>
      <c r="AG16" s="1">
        <v>2</v>
      </c>
    </row>
    <row r="17" spans="1:33" ht="14" x14ac:dyDescent="0.25">
      <c r="A17" s="201"/>
      <c r="B17" s="199"/>
      <c r="C17" s="106" t="s">
        <v>37</v>
      </c>
      <c r="D17" s="107">
        <v>4</v>
      </c>
      <c r="E17" s="174">
        <v>85965.503500469669</v>
      </c>
      <c r="F17" s="143">
        <v>60637.768047700469</v>
      </c>
      <c r="G17" s="143">
        <v>46566.681777653663</v>
      </c>
      <c r="H17" s="143">
        <v>39879.031485647385</v>
      </c>
      <c r="I17" s="143">
        <v>44868.145925213452</v>
      </c>
      <c r="J17" s="143">
        <v>30440.699015388582</v>
      </c>
      <c r="K17" s="143">
        <v>54659.900492137022</v>
      </c>
      <c r="L17" s="143">
        <v>69039.993109257935</v>
      </c>
      <c r="M17" s="143">
        <v>20414.909546330164</v>
      </c>
      <c r="N17" s="143">
        <v>0</v>
      </c>
      <c r="O17" s="143">
        <v>1739.1156990657619</v>
      </c>
      <c r="P17" s="143">
        <v>5139.4748657702594</v>
      </c>
      <c r="Q17" s="143">
        <v>4739.4985947899404</v>
      </c>
      <c r="R17" s="143">
        <v>3465.9649172555369</v>
      </c>
      <c r="S17" s="143">
        <v>68.681403149385005</v>
      </c>
      <c r="T17" s="143">
        <v>3031.864366595983</v>
      </c>
      <c r="U17" s="143">
        <v>8278.4857855588507</v>
      </c>
      <c r="V17" s="143">
        <v>58860.756870642181</v>
      </c>
      <c r="W17" s="143">
        <v>83735.426286745409</v>
      </c>
      <c r="X17" s="143">
        <v>98603.383549610779</v>
      </c>
      <c r="Y17" s="143">
        <v>89771.100419177252</v>
      </c>
      <c r="Z17" s="143">
        <v>66593.914859679164</v>
      </c>
      <c r="AA17" s="143">
        <v>34438.624867693165</v>
      </c>
      <c r="AB17" s="144">
        <v>8710.0921013151692</v>
      </c>
      <c r="AC17" s="153">
        <v>3678596.069947388</v>
      </c>
      <c r="AF17" s="1" t="s">
        <v>2</v>
      </c>
      <c r="AG17" s="1">
        <v>2</v>
      </c>
    </row>
    <row r="18" spans="1:33" ht="14.5" thickBot="1" x14ac:dyDescent="0.3">
      <c r="A18" s="202"/>
      <c r="B18" s="200"/>
      <c r="C18" s="112" t="s">
        <v>34</v>
      </c>
      <c r="D18" s="113">
        <v>28</v>
      </c>
      <c r="E18" s="108">
        <v>2148632.6412134208</v>
      </c>
      <c r="F18" s="109">
        <v>1502126.6719439884</v>
      </c>
      <c r="G18" s="109">
        <v>1247060.3835573788</v>
      </c>
      <c r="H18" s="109">
        <v>1380560.2187501944</v>
      </c>
      <c r="I18" s="109">
        <v>2793464.0655811587</v>
      </c>
      <c r="J18" s="109">
        <v>3985394.6769353873</v>
      </c>
      <c r="K18" s="109">
        <v>4589460.2263003988</v>
      </c>
      <c r="L18" s="109">
        <v>539652.63236099365</v>
      </c>
      <c r="M18" s="109">
        <v>627002.56993266591</v>
      </c>
      <c r="N18" s="109">
        <v>728570.92156513641</v>
      </c>
      <c r="O18" s="109">
        <v>925736.78076655266</v>
      </c>
      <c r="P18" s="109">
        <v>1052819.3867108012</v>
      </c>
      <c r="Q18" s="109">
        <v>899928.27461786498</v>
      </c>
      <c r="R18" s="109">
        <v>771662.32595123327</v>
      </c>
      <c r="S18" s="109">
        <v>870413.73404992814</v>
      </c>
      <c r="T18" s="109">
        <v>833486.23731635546</v>
      </c>
      <c r="U18" s="109">
        <v>748662.05127279798</v>
      </c>
      <c r="V18" s="109">
        <v>2327256.4909590292</v>
      </c>
      <c r="W18" s="109">
        <v>2948412.9180543739</v>
      </c>
      <c r="X18" s="109">
        <v>3271069.8340241294</v>
      </c>
      <c r="Y18" s="109">
        <v>2941945.2330698604</v>
      </c>
      <c r="Z18" s="109">
        <v>2198192.3552496275</v>
      </c>
      <c r="AA18" s="109">
        <v>1226398.6124032673</v>
      </c>
      <c r="AB18" s="142">
        <v>458655.14567507099</v>
      </c>
      <c r="AC18" s="152">
        <v>41016564.388261616</v>
      </c>
      <c r="AD18" s="152"/>
    </row>
    <row r="19" spans="1:33" ht="14" x14ac:dyDescent="0.25">
      <c r="A19" s="204">
        <v>49004</v>
      </c>
      <c r="B19" s="199">
        <v>42144052.350403786</v>
      </c>
      <c r="C19" s="94" t="s">
        <v>35</v>
      </c>
      <c r="D19" s="95">
        <v>22</v>
      </c>
      <c r="E19" s="148">
        <v>65447.729463458818</v>
      </c>
      <c r="F19" s="149">
        <v>46534.856001307337</v>
      </c>
      <c r="G19" s="149">
        <v>39429.893981690388</v>
      </c>
      <c r="H19" s="149">
        <v>46576.402732350842</v>
      </c>
      <c r="I19" s="149">
        <v>109063.18772255509</v>
      </c>
      <c r="J19" s="149">
        <v>170194.34643825007</v>
      </c>
      <c r="K19" s="149">
        <v>186121.62212919007</v>
      </c>
      <c r="L19" s="149">
        <v>11590.715261504285</v>
      </c>
      <c r="M19" s="149">
        <v>21335.558498287377</v>
      </c>
      <c r="N19" s="149">
        <v>26704.073965037431</v>
      </c>
      <c r="O19" s="149">
        <v>33881.609047828751</v>
      </c>
      <c r="P19" s="149">
        <v>37180.583695109439</v>
      </c>
      <c r="Q19" s="149">
        <v>31549.724750239129</v>
      </c>
      <c r="R19" s="149">
        <v>27802.072983588398</v>
      </c>
      <c r="S19" s="149">
        <v>31549.512621488673</v>
      </c>
      <c r="T19" s="149">
        <v>32613.982312071315</v>
      </c>
      <c r="U19" s="149">
        <v>30698.847911756264</v>
      </c>
      <c r="V19" s="149">
        <v>88144.119483059258</v>
      </c>
      <c r="W19" s="149">
        <v>108977.58055440444</v>
      </c>
      <c r="X19" s="149">
        <v>116777.04547921696</v>
      </c>
      <c r="Y19" s="149">
        <v>104706.99302024976</v>
      </c>
      <c r="Z19" s="149">
        <v>78304.599376041064</v>
      </c>
      <c r="AA19" s="149">
        <v>44466.393504385895</v>
      </c>
      <c r="AB19" s="150">
        <v>17561.565329742582</v>
      </c>
      <c r="AC19" s="151">
        <v>33158686.357781902</v>
      </c>
      <c r="AF19" s="1" t="s">
        <v>1</v>
      </c>
      <c r="AG19" s="1">
        <v>3</v>
      </c>
    </row>
    <row r="20" spans="1:33" ht="14" x14ac:dyDescent="0.25">
      <c r="A20" s="201"/>
      <c r="B20" s="199"/>
      <c r="C20" s="100" t="s">
        <v>36</v>
      </c>
      <c r="D20" s="101">
        <v>4</v>
      </c>
      <c r="E20" s="145">
        <v>81017.273342752611</v>
      </c>
      <c r="F20" s="146">
        <v>58969.96191394396</v>
      </c>
      <c r="G20" s="146">
        <v>47632.828954762481</v>
      </c>
      <c r="H20" s="146">
        <v>47545.005638405994</v>
      </c>
      <c r="I20" s="146">
        <v>71115.259332376358</v>
      </c>
      <c r="J20" s="146">
        <v>72031.209298324975</v>
      </c>
      <c r="K20" s="146">
        <v>116923.70286822304</v>
      </c>
      <c r="L20" s="146">
        <v>529.53736985829892</v>
      </c>
      <c r="M20" s="146">
        <v>10809.793344807404</v>
      </c>
      <c r="N20" s="146">
        <v>23863.970829800441</v>
      </c>
      <c r="O20" s="146">
        <v>32705.327851781272</v>
      </c>
      <c r="P20" s="146">
        <v>35586.196975012455</v>
      </c>
      <c r="Q20" s="146">
        <v>32250.498424128422</v>
      </c>
      <c r="R20" s="146">
        <v>20898.160710939355</v>
      </c>
      <c r="S20" s="146">
        <v>10948.013923649967</v>
      </c>
      <c r="T20" s="146">
        <v>8888.7417495086265</v>
      </c>
      <c r="U20" s="146">
        <v>9595.9824139498505</v>
      </c>
      <c r="V20" s="146">
        <v>70247.685623927071</v>
      </c>
      <c r="W20" s="146">
        <v>90623.6707177356</v>
      </c>
      <c r="X20" s="146">
        <v>97434.767085783795</v>
      </c>
      <c r="Y20" s="146">
        <v>87143.867475359119</v>
      </c>
      <c r="Z20" s="146">
        <v>68132.778988581078</v>
      </c>
      <c r="AA20" s="146">
        <v>42868.72851201595</v>
      </c>
      <c r="AB20" s="147">
        <v>19458.035611333977</v>
      </c>
      <c r="AC20" s="152">
        <v>4628883.9958278481</v>
      </c>
      <c r="AF20" s="1" t="s">
        <v>3</v>
      </c>
      <c r="AG20" s="1">
        <v>3</v>
      </c>
    </row>
    <row r="21" spans="1:33" ht="14" x14ac:dyDescent="0.25">
      <c r="A21" s="201"/>
      <c r="B21" s="199"/>
      <c r="C21" s="106" t="s">
        <v>37</v>
      </c>
      <c r="D21" s="107">
        <v>5</v>
      </c>
      <c r="E21" s="174">
        <v>75097.221639166382</v>
      </c>
      <c r="F21" s="143">
        <v>50350.650143645929</v>
      </c>
      <c r="G21" s="143">
        <v>37512.391809745292</v>
      </c>
      <c r="H21" s="143">
        <v>32036.484539262525</v>
      </c>
      <c r="I21" s="143">
        <v>37204.084105718372</v>
      </c>
      <c r="J21" s="143">
        <v>23722.8394936441</v>
      </c>
      <c r="K21" s="143">
        <v>46704.063258356968</v>
      </c>
      <c r="L21" s="143">
        <v>73642.009364408092</v>
      </c>
      <c r="M21" s="143">
        <v>27356.562562516076</v>
      </c>
      <c r="N21" s="143">
        <v>946.82626925646332</v>
      </c>
      <c r="O21" s="143">
        <v>2515.7008296184476</v>
      </c>
      <c r="P21" s="143">
        <v>6745.3151399063181</v>
      </c>
      <c r="Q21" s="143">
        <v>8135.7878095401211</v>
      </c>
      <c r="R21" s="143">
        <v>6779.3206604341267</v>
      </c>
      <c r="S21" s="143">
        <v>4650.0421257819053</v>
      </c>
      <c r="T21" s="143">
        <v>8048.9620588111911</v>
      </c>
      <c r="U21" s="143">
        <v>12816.995341420919</v>
      </c>
      <c r="V21" s="143">
        <v>55341.405301622508</v>
      </c>
      <c r="W21" s="143">
        <v>81380.455333153717</v>
      </c>
      <c r="X21" s="143">
        <v>92850.584178633842</v>
      </c>
      <c r="Y21" s="143">
        <v>84188.547451457795</v>
      </c>
      <c r="Z21" s="143">
        <v>62211.760389665178</v>
      </c>
      <c r="AA21" s="143">
        <v>33042.631223081808</v>
      </c>
      <c r="AB21" s="144">
        <v>8015.7583299596899</v>
      </c>
      <c r="AC21" s="153">
        <v>4356481.9967940394</v>
      </c>
      <c r="AF21" s="1" t="s">
        <v>2</v>
      </c>
      <c r="AG21" s="1">
        <v>3</v>
      </c>
    </row>
    <row r="22" spans="1:33" ht="14.5" thickBot="1" x14ac:dyDescent="0.3">
      <c r="A22" s="202"/>
      <c r="B22" s="200"/>
      <c r="C22" s="112" t="s">
        <v>34</v>
      </c>
      <c r="D22" s="113">
        <v>31</v>
      </c>
      <c r="E22" s="108">
        <v>2139405.2497629365</v>
      </c>
      <c r="F22" s="109">
        <v>1511399.9304027669</v>
      </c>
      <c r="G22" s="109">
        <v>1245550.9424649647</v>
      </c>
      <c r="H22" s="109">
        <v>1375043.3053616551</v>
      </c>
      <c r="I22" s="109">
        <v>2869871.5877543092</v>
      </c>
      <c r="J22" s="109">
        <v>4151014.6563030221</v>
      </c>
      <c r="K22" s="109">
        <v>4795890.8146068584</v>
      </c>
      <c r="L22" s="109">
        <v>625323.93205456797</v>
      </c>
      <c r="M22" s="109">
        <v>649404.2731541323</v>
      </c>
      <c r="N22" s="109">
        <v>687679.64189630758</v>
      </c>
      <c r="O22" s="109">
        <v>888795.21460744983</v>
      </c>
      <c r="P22" s="109">
        <v>994044.20489198901</v>
      </c>
      <c r="Q22" s="109">
        <v>863774.8772494751</v>
      </c>
      <c r="R22" s="109">
        <v>729134.85178487282</v>
      </c>
      <c r="S22" s="109">
        <v>761131.54399626015</v>
      </c>
      <c r="T22" s="109">
        <v>793307.38815765944</v>
      </c>
      <c r="U22" s="109">
        <v>777843.5604215418</v>
      </c>
      <c r="V22" s="109">
        <v>2496868.3976311246</v>
      </c>
      <c r="W22" s="109">
        <v>3166903.731733609</v>
      </c>
      <c r="X22" s="109">
        <v>3423086.9897790775</v>
      </c>
      <c r="Y22" s="109">
        <v>3073072.05360422</v>
      </c>
      <c r="Z22" s="109">
        <v>2306291.1041755537</v>
      </c>
      <c r="AA22" s="109">
        <v>1314948.7272599624</v>
      </c>
      <c r="AB22" s="142">
        <v>504265.37134947116</v>
      </c>
      <c r="AC22" s="152">
        <v>42144052.350403786</v>
      </c>
      <c r="AD22" s="152"/>
    </row>
    <row r="23" spans="1:33" ht="14" x14ac:dyDescent="0.25">
      <c r="A23" s="204">
        <v>49035</v>
      </c>
      <c r="B23" s="199">
        <v>44296956.067822605</v>
      </c>
      <c r="C23" s="94" t="s">
        <v>35</v>
      </c>
      <c r="D23" s="95">
        <v>18</v>
      </c>
      <c r="E23" s="148">
        <v>56132.794423080188</v>
      </c>
      <c r="F23" s="149">
        <v>31428.576528442496</v>
      </c>
      <c r="G23" s="149">
        <v>22635.35684805331</v>
      </c>
      <c r="H23" s="149">
        <v>25968.343561899212</v>
      </c>
      <c r="I23" s="149">
        <v>81625.922403824326</v>
      </c>
      <c r="J23" s="149">
        <v>150417.78887557064</v>
      </c>
      <c r="K23" s="149">
        <v>182332.23334652762</v>
      </c>
      <c r="L23" s="149">
        <v>24381.717056710597</v>
      </c>
      <c r="M23" s="149">
        <v>37106.380720114808</v>
      </c>
      <c r="N23" s="149">
        <v>46141.863591914305</v>
      </c>
      <c r="O23" s="149">
        <v>54462.494411870728</v>
      </c>
      <c r="P23" s="149">
        <v>60048.427767610665</v>
      </c>
      <c r="Q23" s="149">
        <v>53738.706301884697</v>
      </c>
      <c r="R23" s="149">
        <v>48950.540050584823</v>
      </c>
      <c r="S23" s="149">
        <v>51036.058740107619</v>
      </c>
      <c r="T23" s="149">
        <v>53127.534929404021</v>
      </c>
      <c r="U23" s="149">
        <v>53815.359824567997</v>
      </c>
      <c r="V23" s="149">
        <v>101827.09477975265</v>
      </c>
      <c r="W23" s="149">
        <v>127564.74588379943</v>
      </c>
      <c r="X23" s="149">
        <v>134987.03770814039</v>
      </c>
      <c r="Y23" s="149">
        <v>120219.15756695179</v>
      </c>
      <c r="Z23" s="149">
        <v>92124.707150159244</v>
      </c>
      <c r="AA23" s="149">
        <v>53905.407712842629</v>
      </c>
      <c r="AB23" s="150">
        <v>20757.991070273547</v>
      </c>
      <c r="AC23" s="151">
        <v>30325252.342573579</v>
      </c>
      <c r="AF23" s="1" t="s">
        <v>1</v>
      </c>
      <c r="AG23" s="1">
        <v>4</v>
      </c>
    </row>
    <row r="24" spans="1:33" ht="14" x14ac:dyDescent="0.25">
      <c r="A24" s="201"/>
      <c r="B24" s="199"/>
      <c r="C24" s="100" t="s">
        <v>36</v>
      </c>
      <c r="D24" s="101">
        <v>5</v>
      </c>
      <c r="E24" s="145">
        <v>70437.323926900921</v>
      </c>
      <c r="F24" s="146">
        <v>43369.157219030276</v>
      </c>
      <c r="G24" s="146">
        <v>31027.958028968627</v>
      </c>
      <c r="H24" s="146">
        <v>28105.486095060747</v>
      </c>
      <c r="I24" s="146">
        <v>48161.539976621709</v>
      </c>
      <c r="J24" s="146">
        <v>51710.166468927557</v>
      </c>
      <c r="K24" s="146">
        <v>98069.924652886286</v>
      </c>
      <c r="L24" s="146">
        <v>44849.726652705474</v>
      </c>
      <c r="M24" s="146">
        <v>53016.704720522168</v>
      </c>
      <c r="N24" s="146">
        <v>52630.364852623497</v>
      </c>
      <c r="O24" s="146">
        <v>55943.698824048181</v>
      </c>
      <c r="P24" s="146">
        <v>60105.675837115989</v>
      </c>
      <c r="Q24" s="146">
        <v>54262.022704873671</v>
      </c>
      <c r="R24" s="146">
        <v>43687.936861417948</v>
      </c>
      <c r="S24" s="146">
        <v>34669.367089616106</v>
      </c>
      <c r="T24" s="146">
        <v>34602.063478245713</v>
      </c>
      <c r="U24" s="146">
        <v>29328.551166896039</v>
      </c>
      <c r="V24" s="146">
        <v>70723.467438311156</v>
      </c>
      <c r="W24" s="146">
        <v>100622.17933439987</v>
      </c>
      <c r="X24" s="146">
        <v>109390.9443086938</v>
      </c>
      <c r="Y24" s="146">
        <v>98365.547367421386</v>
      </c>
      <c r="Z24" s="146">
        <v>77881.923921561276</v>
      </c>
      <c r="AA24" s="146">
        <v>49625.511787889329</v>
      </c>
      <c r="AB24" s="147">
        <v>21933.403231891247</v>
      </c>
      <c r="AC24" s="152">
        <v>6812603.2297331467</v>
      </c>
      <c r="AF24" s="1" t="s">
        <v>3</v>
      </c>
      <c r="AG24" s="1">
        <v>4</v>
      </c>
    </row>
    <row r="25" spans="1:33" ht="14" x14ac:dyDescent="0.25">
      <c r="A25" s="201"/>
      <c r="B25" s="199"/>
      <c r="C25" s="106" t="s">
        <v>37</v>
      </c>
      <c r="D25" s="107">
        <v>7</v>
      </c>
      <c r="E25" s="174">
        <v>66935.098456023901</v>
      </c>
      <c r="F25" s="143">
        <v>38062.574475104775</v>
      </c>
      <c r="G25" s="143">
        <v>24026.786601821324</v>
      </c>
      <c r="H25" s="143">
        <v>17839.770574747145</v>
      </c>
      <c r="I25" s="143">
        <v>23501.419152341216</v>
      </c>
      <c r="J25" s="143">
        <v>9765.5463728297509</v>
      </c>
      <c r="K25" s="143">
        <v>34485.348626767453</v>
      </c>
      <c r="L25" s="143">
        <v>87917.101040971043</v>
      </c>
      <c r="M25" s="143">
        <v>49905.485484840166</v>
      </c>
      <c r="N25" s="143">
        <v>27211.570235686639</v>
      </c>
      <c r="O25" s="143">
        <v>23834.325036777107</v>
      </c>
      <c r="P25" s="143">
        <v>21859.498431095246</v>
      </c>
      <c r="Q25" s="143">
        <v>21301.746957867497</v>
      </c>
      <c r="R25" s="143">
        <v>22429.983614024895</v>
      </c>
      <c r="S25" s="143">
        <v>32253.819466415996</v>
      </c>
      <c r="T25" s="143">
        <v>40987.092827205393</v>
      </c>
      <c r="U25" s="143">
        <v>45805.717273081238</v>
      </c>
      <c r="V25" s="143">
        <v>51599.894969609995</v>
      </c>
      <c r="W25" s="143">
        <v>82758.48109797154</v>
      </c>
      <c r="X25" s="143">
        <v>98888.669619095628</v>
      </c>
      <c r="Y25" s="143">
        <v>90954.394798738111</v>
      </c>
      <c r="Z25" s="143">
        <v>67854.031433806813</v>
      </c>
      <c r="AA25" s="143">
        <v>34758.555796409717</v>
      </c>
      <c r="AB25" s="144">
        <v>7791.7298733220123</v>
      </c>
      <c r="AC25" s="153">
        <v>7159100.495515883</v>
      </c>
      <c r="AF25" s="1" t="s">
        <v>2</v>
      </c>
      <c r="AG25" s="1">
        <v>4</v>
      </c>
    </row>
    <row r="26" spans="1:33" ht="14.5" thickBot="1" x14ac:dyDescent="0.3">
      <c r="A26" s="202"/>
      <c r="B26" s="200"/>
      <c r="C26" s="112" t="s">
        <v>34</v>
      </c>
      <c r="D26" s="113">
        <v>30</v>
      </c>
      <c r="E26" s="108">
        <v>1831122.6084421151</v>
      </c>
      <c r="F26" s="109">
        <v>1048998.1849328498</v>
      </c>
      <c r="G26" s="109">
        <v>730763.71962255205</v>
      </c>
      <c r="H26" s="109">
        <v>732836.0086127196</v>
      </c>
      <c r="I26" s="109">
        <v>1874584.2372183348</v>
      </c>
      <c r="J26" s="109">
        <v>3034429.8567147171</v>
      </c>
      <c r="K26" s="109">
        <v>4013727.2638893006</v>
      </c>
      <c r="L26" s="109">
        <v>1278539.2475711154</v>
      </c>
      <c r="M26" s="109">
        <v>1282336.7749585584</v>
      </c>
      <c r="N26" s="109">
        <v>1284186.3605673816</v>
      </c>
      <c r="O26" s="109">
        <v>1426883.6687913537</v>
      </c>
      <c r="P26" s="109">
        <v>1534416.5680202388</v>
      </c>
      <c r="Q26" s="109">
        <v>1387719.0556633656</v>
      </c>
      <c r="R26" s="109">
        <v>1256559.2905157909</v>
      </c>
      <c r="S26" s="109">
        <v>1317772.6290349297</v>
      </c>
      <c r="T26" s="109">
        <v>1416215.5959109389</v>
      </c>
      <c r="U26" s="109">
        <v>1435959.2535882727</v>
      </c>
      <c r="V26" s="109">
        <v>2547704.3080143733</v>
      </c>
      <c r="W26" s="109">
        <v>3378585.6902661901</v>
      </c>
      <c r="X26" s="109">
        <v>3668942.0876236656</v>
      </c>
      <c r="Y26" s="109">
        <v>3292453.3366334056</v>
      </c>
      <c r="Z26" s="109">
        <v>2522632.5683473204</v>
      </c>
      <c r="AA26" s="109">
        <v>1461734.788345482</v>
      </c>
      <c r="AB26" s="142">
        <v>537852.96453763417</v>
      </c>
      <c r="AC26" s="152">
        <v>44296956.067822605</v>
      </c>
      <c r="AD26" s="152"/>
    </row>
    <row r="27" spans="1:33" ht="14" x14ac:dyDescent="0.25">
      <c r="A27" s="204">
        <v>49065</v>
      </c>
      <c r="B27" s="199">
        <v>43062500.311603434</v>
      </c>
      <c r="C27" s="94" t="s">
        <v>35</v>
      </c>
      <c r="D27" s="95">
        <v>21</v>
      </c>
      <c r="E27" s="148">
        <v>69066.693567923488</v>
      </c>
      <c r="F27" s="149">
        <v>49653.430109936271</v>
      </c>
      <c r="G27" s="149">
        <v>41854.975335091658</v>
      </c>
      <c r="H27" s="149">
        <v>48185.218961848484</v>
      </c>
      <c r="I27" s="149">
        <v>102913.62319271055</v>
      </c>
      <c r="J27" s="149">
        <v>149896.02393398387</v>
      </c>
      <c r="K27" s="149">
        <v>179961.69037955505</v>
      </c>
      <c r="L27" s="149">
        <v>13127.836582431502</v>
      </c>
      <c r="M27" s="149">
        <v>24675.455378973369</v>
      </c>
      <c r="N27" s="149">
        <v>30462.846123188701</v>
      </c>
      <c r="O27" s="149">
        <v>37375.96564157847</v>
      </c>
      <c r="P27" s="149">
        <v>42064.732198513426</v>
      </c>
      <c r="Q27" s="149">
        <v>38903.590072772968</v>
      </c>
      <c r="R27" s="149">
        <v>34133.731723971978</v>
      </c>
      <c r="S27" s="149">
        <v>35548.569473282856</v>
      </c>
      <c r="T27" s="149">
        <v>37173.539507704991</v>
      </c>
      <c r="U27" s="149">
        <v>35832.499107752039</v>
      </c>
      <c r="V27" s="149">
        <v>93035.637888720317</v>
      </c>
      <c r="W27" s="149">
        <v>112456.83020829051</v>
      </c>
      <c r="X27" s="149">
        <v>119070.78600311883</v>
      </c>
      <c r="Y27" s="149">
        <v>106686.61942554935</v>
      </c>
      <c r="Z27" s="149">
        <v>82242.463851070308</v>
      </c>
      <c r="AA27" s="149">
        <v>48692.889936490799</v>
      </c>
      <c r="AB27" s="150">
        <v>20844.094060054194</v>
      </c>
      <c r="AC27" s="151">
        <v>32631054.595954802</v>
      </c>
      <c r="AF27" s="1" t="s">
        <v>1</v>
      </c>
      <c r="AG27" s="1">
        <v>5</v>
      </c>
    </row>
    <row r="28" spans="1:33" ht="14" x14ac:dyDescent="0.25">
      <c r="A28" s="201"/>
      <c r="B28" s="199"/>
      <c r="C28" s="100" t="s">
        <v>36</v>
      </c>
      <c r="D28" s="101">
        <v>4</v>
      </c>
      <c r="E28" s="145">
        <v>87658.012582320371</v>
      </c>
      <c r="F28" s="146">
        <v>64674.412450236334</v>
      </c>
      <c r="G28" s="146">
        <v>53681.63591656553</v>
      </c>
      <c r="H28" s="146">
        <v>53602.522134781582</v>
      </c>
      <c r="I28" s="146">
        <v>76696.892331821466</v>
      </c>
      <c r="J28" s="146">
        <v>73356.091193456348</v>
      </c>
      <c r="K28" s="146">
        <v>121534.95994826686</v>
      </c>
      <c r="L28" s="146">
        <v>661.66009745217184</v>
      </c>
      <c r="M28" s="146">
        <v>14697.490915305074</v>
      </c>
      <c r="N28" s="146">
        <v>27376.244945705996</v>
      </c>
      <c r="O28" s="146">
        <v>35932.777404187866</v>
      </c>
      <c r="P28" s="146">
        <v>38432.377062013853</v>
      </c>
      <c r="Q28" s="146">
        <v>34408.998250384589</v>
      </c>
      <c r="R28" s="146">
        <v>23519.559846872584</v>
      </c>
      <c r="S28" s="146">
        <v>13107.355475113498</v>
      </c>
      <c r="T28" s="146">
        <v>9023.7909253726266</v>
      </c>
      <c r="U28" s="146">
        <v>7991.9601478276918</v>
      </c>
      <c r="V28" s="146">
        <v>71158.1566709287</v>
      </c>
      <c r="W28" s="146">
        <v>92876.888167557045</v>
      </c>
      <c r="X28" s="146">
        <v>99429.065262505348</v>
      </c>
      <c r="Y28" s="146">
        <v>91060.576364639477</v>
      </c>
      <c r="Z28" s="146">
        <v>73816.140324263542</v>
      </c>
      <c r="AA28" s="146">
        <v>48498.703981600862</v>
      </c>
      <c r="AB28" s="147">
        <v>24828.273413011797</v>
      </c>
      <c r="AC28" s="152">
        <v>4952098.1832487658</v>
      </c>
      <c r="AF28" s="1" t="s">
        <v>3</v>
      </c>
      <c r="AG28" s="1">
        <v>5</v>
      </c>
    </row>
    <row r="29" spans="1:33" ht="14" x14ac:dyDescent="0.25">
      <c r="A29" s="201"/>
      <c r="B29" s="199"/>
      <c r="C29" s="106" t="s">
        <v>37</v>
      </c>
      <c r="D29" s="107">
        <v>6</v>
      </c>
      <c r="E29" s="174">
        <v>79366.089329898023</v>
      </c>
      <c r="F29" s="143">
        <v>55259.659865773305</v>
      </c>
      <c r="G29" s="143">
        <v>42064.264388075491</v>
      </c>
      <c r="H29" s="143">
        <v>36722.625193020736</v>
      </c>
      <c r="I29" s="143">
        <v>41230.261775944724</v>
      </c>
      <c r="J29" s="143">
        <v>19002.882223112469</v>
      </c>
      <c r="K29" s="143">
        <v>52331.300035755085</v>
      </c>
      <c r="L29" s="143">
        <v>68634.9880118562</v>
      </c>
      <c r="M29" s="143">
        <v>20586.835031859682</v>
      </c>
      <c r="N29" s="143">
        <v>2127.0006559068961</v>
      </c>
      <c r="O29" s="143">
        <v>4365.9412492535394</v>
      </c>
      <c r="P29" s="143">
        <v>8197.3052206700304</v>
      </c>
      <c r="Q29" s="143">
        <v>11027.967529957048</v>
      </c>
      <c r="R29" s="143">
        <v>8653.8226663416535</v>
      </c>
      <c r="S29" s="143">
        <v>7114.7354662256366</v>
      </c>
      <c r="T29" s="143">
        <v>11837.537792376033</v>
      </c>
      <c r="U29" s="143">
        <v>16072.92171808061</v>
      </c>
      <c r="V29" s="143">
        <v>57433.206792597288</v>
      </c>
      <c r="W29" s="143">
        <v>82013.58501339714</v>
      </c>
      <c r="X29" s="143">
        <v>93262.404674299833</v>
      </c>
      <c r="Y29" s="143">
        <v>85050.528846862566</v>
      </c>
      <c r="Z29" s="143">
        <v>63749.381677732184</v>
      </c>
      <c r="AA29" s="143">
        <v>35254.693312520125</v>
      </c>
      <c r="AB29" s="144">
        <v>11864.650261797853</v>
      </c>
      <c r="AC29" s="153">
        <v>5479347.5323998854</v>
      </c>
      <c r="AF29" s="1" t="s">
        <v>2</v>
      </c>
      <c r="AG29" s="1">
        <v>5</v>
      </c>
    </row>
    <row r="30" spans="1:33" ht="14.5" thickBot="1" x14ac:dyDescent="0.3">
      <c r="A30" s="202"/>
      <c r="B30" s="200"/>
      <c r="C30" s="112" t="s">
        <v>34</v>
      </c>
      <c r="D30" s="113">
        <v>31</v>
      </c>
      <c r="E30" s="108">
        <v>2277229.1512350631</v>
      </c>
      <c r="F30" s="109">
        <v>1632977.6413042471</v>
      </c>
      <c r="G30" s="109">
        <v>1346066.6120316398</v>
      </c>
      <c r="H30" s="109">
        <v>1446635.4378960687</v>
      </c>
      <c r="I30" s="109">
        <v>2715355.2270298759</v>
      </c>
      <c r="J30" s="109">
        <v>3555258.1607261617</v>
      </c>
      <c r="K30" s="109">
        <v>4579323.1379782539</v>
      </c>
      <c r="L30" s="109">
        <v>690141.13669200742</v>
      </c>
      <c r="M30" s="109">
        <v>700495.53681081906</v>
      </c>
      <c r="N30" s="109">
        <v>761986.75230522803</v>
      </c>
      <c r="O30" s="109">
        <v>954822.03558542056</v>
      </c>
      <c r="P30" s="109">
        <v>1086272.7157408574</v>
      </c>
      <c r="Q30" s="109">
        <v>1020779.189709513</v>
      </c>
      <c r="R30" s="109">
        <v>862809.54158895172</v>
      </c>
      <c r="S30" s="109">
        <v>841637.79363674775</v>
      </c>
      <c r="T30" s="109">
        <v>887764.72011755151</v>
      </c>
      <c r="U30" s="109">
        <v>880887.85216258722</v>
      </c>
      <c r="V30" s="109">
        <v>2582980.2631024248</v>
      </c>
      <c r="W30" s="109">
        <v>3225182.497124712</v>
      </c>
      <c r="X30" s="109">
        <v>3457777.1951613156</v>
      </c>
      <c r="Y30" s="109">
        <v>3114964.4864762696</v>
      </c>
      <c r="Z30" s="109">
        <v>2404852.5922359237</v>
      </c>
      <c r="AA30" s="109">
        <v>1428073.6644678309</v>
      </c>
      <c r="AB30" s="142">
        <v>608226.97048397234</v>
      </c>
      <c r="AC30" s="152">
        <v>43062500.311603449</v>
      </c>
      <c r="AD30" s="152"/>
    </row>
    <row r="31" spans="1:33" ht="14" x14ac:dyDescent="0.25">
      <c r="A31" s="204">
        <v>49096</v>
      </c>
      <c r="B31" s="199">
        <v>43685877.390641853</v>
      </c>
      <c r="C31" s="94" t="s">
        <v>35</v>
      </c>
      <c r="D31" s="95">
        <v>20</v>
      </c>
      <c r="E31" s="148">
        <v>53217.298671335215</v>
      </c>
      <c r="F31" s="149">
        <v>30206.763792987957</v>
      </c>
      <c r="G31" s="149">
        <v>21695.001781586354</v>
      </c>
      <c r="H31" s="149">
        <v>24185.163985973915</v>
      </c>
      <c r="I31" s="149">
        <v>70499.21392665428</v>
      </c>
      <c r="J31" s="149">
        <v>123242.67081534187</v>
      </c>
      <c r="K31" s="149">
        <v>168216.19306586296</v>
      </c>
      <c r="L31" s="149">
        <v>26406.179201533952</v>
      </c>
      <c r="M31" s="149">
        <v>42199.867269990449</v>
      </c>
      <c r="N31" s="149">
        <v>52389.436302310292</v>
      </c>
      <c r="O31" s="149">
        <v>60813.637791283028</v>
      </c>
      <c r="P31" s="149">
        <v>66156.899820943581</v>
      </c>
      <c r="Q31" s="149">
        <v>60298.800349311998</v>
      </c>
      <c r="R31" s="149">
        <v>54783.050539646836</v>
      </c>
      <c r="S31" s="149">
        <v>56460.915961352686</v>
      </c>
      <c r="T31" s="149">
        <v>55575.59342863645</v>
      </c>
      <c r="U31" s="149">
        <v>53381.018917853049</v>
      </c>
      <c r="V31" s="149">
        <v>93691.566892293689</v>
      </c>
      <c r="W31" s="149">
        <v>117126.57395218236</v>
      </c>
      <c r="X31" s="149">
        <v>129368.58128950822</v>
      </c>
      <c r="Y31" s="149">
        <v>116753.05933429036</v>
      </c>
      <c r="Z31" s="149">
        <v>89074.158761644387</v>
      </c>
      <c r="AA31" s="149">
        <v>52165.348745635951</v>
      </c>
      <c r="AB31" s="150">
        <v>19245.772596545208</v>
      </c>
      <c r="AC31" s="151">
        <v>32743055.343894102</v>
      </c>
      <c r="AF31" s="1" t="s">
        <v>1</v>
      </c>
      <c r="AG31" s="1">
        <v>6</v>
      </c>
    </row>
    <row r="32" spans="1:33" ht="14" x14ac:dyDescent="0.25">
      <c r="A32" s="201"/>
      <c r="B32" s="199"/>
      <c r="C32" s="100" t="s">
        <v>36</v>
      </c>
      <c r="D32" s="101">
        <v>4</v>
      </c>
      <c r="E32" s="145">
        <v>74154.146878119995</v>
      </c>
      <c r="F32" s="146">
        <v>45178.73001601742</v>
      </c>
      <c r="G32" s="146">
        <v>33364.651996397792</v>
      </c>
      <c r="H32" s="146">
        <v>31937.83076183157</v>
      </c>
      <c r="I32" s="146">
        <v>53312.239548636229</v>
      </c>
      <c r="J32" s="146">
        <v>55712.754769917592</v>
      </c>
      <c r="K32" s="146">
        <v>105696.94827680674</v>
      </c>
      <c r="L32" s="146">
        <v>21817.103157469392</v>
      </c>
      <c r="M32" s="146">
        <v>27935.694078389966</v>
      </c>
      <c r="N32" s="146">
        <v>43052.7697379413</v>
      </c>
      <c r="O32" s="146">
        <v>51991.824721701298</v>
      </c>
      <c r="P32" s="146">
        <v>57023.726337363471</v>
      </c>
      <c r="Q32" s="146">
        <v>54374.134704514116</v>
      </c>
      <c r="R32" s="146">
        <v>42360.142960183672</v>
      </c>
      <c r="S32" s="146">
        <v>30115.351257019614</v>
      </c>
      <c r="T32" s="146">
        <v>23957.791935127079</v>
      </c>
      <c r="U32" s="146">
        <v>18457.318945109553</v>
      </c>
      <c r="V32" s="146">
        <v>67293.268526421307</v>
      </c>
      <c r="W32" s="146">
        <v>95257.994946578881</v>
      </c>
      <c r="X32" s="146">
        <v>106027.62168211878</v>
      </c>
      <c r="Y32" s="146">
        <v>96055.004121270642</v>
      </c>
      <c r="Z32" s="146">
        <v>75034.528144483047</v>
      </c>
      <c r="AA32" s="146">
        <v>46133.933141758956</v>
      </c>
      <c r="AB32" s="147">
        <v>19322.567702792592</v>
      </c>
      <c r="AC32" s="152">
        <v>5102272.3133918829</v>
      </c>
      <c r="AF32" s="1" t="s">
        <v>3</v>
      </c>
      <c r="AG32" s="1">
        <v>6</v>
      </c>
    </row>
    <row r="33" spans="1:33" ht="14" x14ac:dyDescent="0.25">
      <c r="A33" s="201"/>
      <c r="B33" s="199"/>
      <c r="C33" s="106" t="s">
        <v>37</v>
      </c>
      <c r="D33" s="107">
        <v>6</v>
      </c>
      <c r="E33" s="174">
        <v>61214.905246134316</v>
      </c>
      <c r="F33" s="143">
        <v>35167.123274775186</v>
      </c>
      <c r="G33" s="143">
        <v>22606.828048337153</v>
      </c>
      <c r="H33" s="143">
        <v>16050.204557239063</v>
      </c>
      <c r="I33" s="143">
        <v>21876.326899361204</v>
      </c>
      <c r="J33" s="143">
        <v>4582.1984480764513</v>
      </c>
      <c r="K33" s="143">
        <v>36713.292805441655</v>
      </c>
      <c r="L33" s="143">
        <v>88884.014276595437</v>
      </c>
      <c r="M33" s="143">
        <v>44532.561242423442</v>
      </c>
      <c r="N33" s="143">
        <v>19122.23206563554</v>
      </c>
      <c r="O33" s="143">
        <v>18084.108171328608</v>
      </c>
      <c r="P33" s="143">
        <v>21401.018205830205</v>
      </c>
      <c r="Q33" s="143">
        <v>23477.387045807285</v>
      </c>
      <c r="R33" s="143">
        <v>21804.663731703811</v>
      </c>
      <c r="S33" s="143">
        <v>25550.40660800245</v>
      </c>
      <c r="T33" s="143">
        <v>34449.571626924291</v>
      </c>
      <c r="U33" s="143">
        <v>38450.222694221709</v>
      </c>
      <c r="V33" s="143">
        <v>52139.870579853021</v>
      </c>
      <c r="W33" s="143">
        <v>81144.503111253638</v>
      </c>
      <c r="X33" s="143">
        <v>98742.681027479892</v>
      </c>
      <c r="Y33" s="143">
        <v>91201.323330022686</v>
      </c>
      <c r="Z33" s="143">
        <v>68487.095108635476</v>
      </c>
      <c r="AA33" s="143">
        <v>37437.744786595809</v>
      </c>
      <c r="AB33" s="144">
        <v>10304.67266763254</v>
      </c>
      <c r="AC33" s="153">
        <v>5840549.7333558649</v>
      </c>
      <c r="AF33" s="1" t="s">
        <v>2</v>
      </c>
      <c r="AG33" s="1">
        <v>6</v>
      </c>
    </row>
    <row r="34" spans="1:33" ht="14.5" thickBot="1" x14ac:dyDescent="0.3">
      <c r="A34" s="202"/>
      <c r="B34" s="200"/>
      <c r="C34" s="112" t="s">
        <v>34</v>
      </c>
      <c r="D34" s="113">
        <v>30</v>
      </c>
      <c r="E34" s="108">
        <v>1728251.9924159902</v>
      </c>
      <c r="F34" s="109">
        <v>995852.93557247997</v>
      </c>
      <c r="G34" s="109">
        <v>702999.61190734117</v>
      </c>
      <c r="H34" s="109">
        <v>707755.83011023898</v>
      </c>
      <c r="I34" s="109">
        <v>1754491.198123798</v>
      </c>
      <c r="J34" s="109">
        <v>2715197.6260749665</v>
      </c>
      <c r="K34" s="109">
        <v>4007391.4112571361</v>
      </c>
      <c r="L34" s="109">
        <v>1148696.0823201293</v>
      </c>
      <c r="M34" s="109">
        <v>1222935.4891679096</v>
      </c>
      <c r="N34" s="109">
        <v>1334733.1973917843</v>
      </c>
      <c r="O34" s="109">
        <v>1532744.7037404375</v>
      </c>
      <c r="P34" s="109">
        <v>1679639.0110033068</v>
      </c>
      <c r="Q34" s="109">
        <v>1564336.8680791401</v>
      </c>
      <c r="R34" s="109">
        <v>1395929.5650238942</v>
      </c>
      <c r="S34" s="109">
        <v>1402982.163903147</v>
      </c>
      <c r="T34" s="109">
        <v>1414040.4660747829</v>
      </c>
      <c r="U34" s="109">
        <v>1372150.9903028295</v>
      </c>
      <c r="V34" s="109">
        <v>2455843.6354306773</v>
      </c>
      <c r="W34" s="109">
        <v>3210430.4774974845</v>
      </c>
      <c r="X34" s="109">
        <v>3603938.1986835189</v>
      </c>
      <c r="Y34" s="109">
        <v>3266489.1431510258</v>
      </c>
      <c r="Z34" s="109">
        <v>2492543.8584626326</v>
      </c>
      <c r="AA34" s="109">
        <v>1452469.1761993298</v>
      </c>
      <c r="AB34" s="142">
        <v>524033.75874786975</v>
      </c>
      <c r="AC34" s="152">
        <v>43685877.390641853</v>
      </c>
      <c r="AD34" s="152"/>
    </row>
    <row r="35" spans="1:33" ht="14" x14ac:dyDescent="0.25">
      <c r="A35" s="204">
        <v>49126</v>
      </c>
      <c r="B35" s="199">
        <v>42531423.029079832</v>
      </c>
      <c r="C35" s="94" t="s">
        <v>35</v>
      </c>
      <c r="D35" s="95">
        <v>19</v>
      </c>
      <c r="E35" s="148">
        <v>67645.365468087359</v>
      </c>
      <c r="F35" s="149">
        <v>49483.401769560543</v>
      </c>
      <c r="G35" s="149">
        <v>41896.523372581651</v>
      </c>
      <c r="H35" s="149">
        <v>48433.995050768914</v>
      </c>
      <c r="I35" s="149">
        <v>102042.90002733078</v>
      </c>
      <c r="J35" s="149">
        <v>150221.23146798933</v>
      </c>
      <c r="K35" s="149">
        <v>177464.69142664358</v>
      </c>
      <c r="L35" s="149">
        <v>16909.298692072956</v>
      </c>
      <c r="M35" s="149">
        <v>30473.831453076662</v>
      </c>
      <c r="N35" s="149">
        <v>36834.055953567557</v>
      </c>
      <c r="O35" s="149">
        <v>44399.907119607116</v>
      </c>
      <c r="P35" s="149">
        <v>47787.138714120811</v>
      </c>
      <c r="Q35" s="149">
        <v>41261.834191498645</v>
      </c>
      <c r="R35" s="149">
        <v>36124.838663028895</v>
      </c>
      <c r="S35" s="149">
        <v>38775.355008359678</v>
      </c>
      <c r="T35" s="149">
        <v>38534.443239129818</v>
      </c>
      <c r="U35" s="149">
        <v>35698.633745089086</v>
      </c>
      <c r="V35" s="149">
        <v>86760.248018144266</v>
      </c>
      <c r="W35" s="149">
        <v>104561.49704603778</v>
      </c>
      <c r="X35" s="149">
        <v>116677.55846858789</v>
      </c>
      <c r="Y35" s="149">
        <v>105035.60507228832</v>
      </c>
      <c r="Z35" s="149">
        <v>80304.935572556438</v>
      </c>
      <c r="AA35" s="149">
        <v>47110.600025163396</v>
      </c>
      <c r="AB35" s="150">
        <v>20263.296889090085</v>
      </c>
      <c r="AC35" s="151">
        <v>29729322.54263325</v>
      </c>
      <c r="AF35" s="1" t="s">
        <v>1</v>
      </c>
      <c r="AG35" s="1">
        <v>7</v>
      </c>
    </row>
    <row r="36" spans="1:33" ht="14" x14ac:dyDescent="0.25">
      <c r="A36" s="201"/>
      <c r="B36" s="199"/>
      <c r="C36" s="100" t="s">
        <v>36</v>
      </c>
      <c r="D36" s="101">
        <v>5</v>
      </c>
      <c r="E36" s="145">
        <v>86939.16834848508</v>
      </c>
      <c r="F36" s="146">
        <v>63294.514455738434</v>
      </c>
      <c r="G36" s="146">
        <v>53191.898024588503</v>
      </c>
      <c r="H36" s="146">
        <v>53429.995677188701</v>
      </c>
      <c r="I36" s="146">
        <v>74845.950234824704</v>
      </c>
      <c r="J36" s="146">
        <v>68917.420037593198</v>
      </c>
      <c r="K36" s="146">
        <v>113713.92365627665</v>
      </c>
      <c r="L36" s="146">
        <v>4291.5632400134346</v>
      </c>
      <c r="M36" s="146">
        <v>18419.008078796742</v>
      </c>
      <c r="N36" s="146">
        <v>30194.456538053415</v>
      </c>
      <c r="O36" s="146">
        <v>39106.811624763555</v>
      </c>
      <c r="P36" s="146">
        <v>42209.640859525163</v>
      </c>
      <c r="Q36" s="146">
        <v>38517.62652286193</v>
      </c>
      <c r="R36" s="146">
        <v>27104.832565402379</v>
      </c>
      <c r="S36" s="146">
        <v>17267.541998213761</v>
      </c>
      <c r="T36" s="146">
        <v>13209.610298543517</v>
      </c>
      <c r="U36" s="146">
        <v>10731.018214180856</v>
      </c>
      <c r="V36" s="146">
        <v>66669.846148329714</v>
      </c>
      <c r="W36" s="146">
        <v>85250.189691215579</v>
      </c>
      <c r="X36" s="146">
        <v>96291.287597667208</v>
      </c>
      <c r="Y36" s="146">
        <v>87060.283376142339</v>
      </c>
      <c r="Z36" s="146">
        <v>69260.5024468544</v>
      </c>
      <c r="AA36" s="146">
        <v>45392.128405935495</v>
      </c>
      <c r="AB36" s="147">
        <v>22938.880662639491</v>
      </c>
      <c r="AC36" s="152">
        <v>6141240.4935191711</v>
      </c>
      <c r="AF36" s="1" t="s">
        <v>3</v>
      </c>
      <c r="AG36" s="1">
        <v>7</v>
      </c>
    </row>
    <row r="37" spans="1:33" ht="14" x14ac:dyDescent="0.25">
      <c r="A37" s="201"/>
      <c r="B37" s="199"/>
      <c r="C37" s="106" t="s">
        <v>37</v>
      </c>
      <c r="D37" s="107">
        <v>7</v>
      </c>
      <c r="E37" s="174">
        <v>81996.575468259136</v>
      </c>
      <c r="F37" s="143">
        <v>57192.680266351672</v>
      </c>
      <c r="G37" s="143">
        <v>45163.043474593716</v>
      </c>
      <c r="H37" s="143">
        <v>39011.450037606199</v>
      </c>
      <c r="I37" s="143">
        <v>44483.902472952097</v>
      </c>
      <c r="J37" s="143">
        <v>24626.178271549648</v>
      </c>
      <c r="K37" s="143">
        <v>54311.336672177487</v>
      </c>
      <c r="L37" s="143">
        <v>64215.49448187583</v>
      </c>
      <c r="M37" s="143">
        <v>23784.005056235506</v>
      </c>
      <c r="N37" s="143">
        <v>11491.767049587648</v>
      </c>
      <c r="O37" s="143">
        <v>10800.908221256188</v>
      </c>
      <c r="P37" s="143">
        <v>15129.699618823061</v>
      </c>
      <c r="Q37" s="143">
        <v>14306.473225081589</v>
      </c>
      <c r="R37" s="143">
        <v>11696.679101520964</v>
      </c>
      <c r="S37" s="143">
        <v>7056.8790354865569</v>
      </c>
      <c r="T37" s="143">
        <v>13774.368051262309</v>
      </c>
      <c r="U37" s="143">
        <v>19415.893858590494</v>
      </c>
      <c r="V37" s="143">
        <v>52575.974571950283</v>
      </c>
      <c r="W37" s="143">
        <v>74896.526090252606</v>
      </c>
      <c r="X37" s="143">
        <v>91237.605762445368</v>
      </c>
      <c r="Y37" s="143">
        <v>84038.888918761091</v>
      </c>
      <c r="Z37" s="143">
        <v>63346.834740942242</v>
      </c>
      <c r="AA37" s="143">
        <v>34896.939290962378</v>
      </c>
      <c r="AB37" s="144">
        <v>12101.323822534909</v>
      </c>
      <c r="AC37" s="153">
        <v>6660859.9929274116</v>
      </c>
      <c r="AF37" s="1" t="s">
        <v>2</v>
      </c>
      <c r="AG37" s="1">
        <v>7</v>
      </c>
    </row>
    <row r="38" spans="1:33" ht="14.5" thickBot="1" x14ac:dyDescent="0.3">
      <c r="A38" s="202"/>
      <c r="B38" s="200"/>
      <c r="C38" s="112" t="s">
        <v>34</v>
      </c>
      <c r="D38" s="113">
        <v>31</v>
      </c>
      <c r="E38" s="108">
        <v>2293933.8139138995</v>
      </c>
      <c r="F38" s="109">
        <v>1657005.9677648041</v>
      </c>
      <c r="G38" s="109">
        <v>1378134.7385241501</v>
      </c>
      <c r="H38" s="109">
        <v>1460476.0346137963</v>
      </c>
      <c r="I38" s="109">
        <v>2624432.1690040734</v>
      </c>
      <c r="J38" s="109">
        <v>3371173.7459806106</v>
      </c>
      <c r="K38" s="109">
        <v>4320578.1120928535</v>
      </c>
      <c r="L38" s="109">
        <v>792242.95272258413</v>
      </c>
      <c r="M38" s="109">
        <v>837585.87339608883</v>
      </c>
      <c r="N38" s="109">
        <v>931261.71515516413</v>
      </c>
      <c r="O38" s="109">
        <v>1114738.6509451463</v>
      </c>
      <c r="P38" s="109">
        <v>1224911.7371976825</v>
      </c>
      <c r="Q38" s="109">
        <v>1076708.2948283551</v>
      </c>
      <c r="R38" s="109">
        <v>903772.85113520769</v>
      </c>
      <c r="S38" s="109">
        <v>872467.60839830863</v>
      </c>
      <c r="T38" s="109">
        <v>894623.04939502024</v>
      </c>
      <c r="U38" s="109">
        <v>867840.38923773041</v>
      </c>
      <c r="V38" s="109">
        <v>2349825.7650900413</v>
      </c>
      <c r="W38" s="109">
        <v>2937195.0749625643</v>
      </c>
      <c r="X38" s="109">
        <v>3336993.2892286237</v>
      </c>
      <c r="Y38" s="109">
        <v>3019250.1356855175</v>
      </c>
      <c r="Z38" s="109">
        <v>2315524.1312994398</v>
      </c>
      <c r="AA38" s="109">
        <v>1366340.6175445186</v>
      </c>
      <c r="AB38" s="142">
        <v>584406.31096365338</v>
      </c>
      <c r="AC38" s="152">
        <v>42531423.029079832</v>
      </c>
      <c r="AD38" s="152"/>
    </row>
    <row r="39" spans="1:33" ht="14" x14ac:dyDescent="0.25">
      <c r="A39" s="204">
        <v>49157</v>
      </c>
      <c r="B39" s="199">
        <v>42538074.04492119</v>
      </c>
      <c r="C39" s="94" t="s">
        <v>35</v>
      </c>
      <c r="D39" s="95">
        <v>21</v>
      </c>
      <c r="E39" s="148">
        <v>67722.143281052384</v>
      </c>
      <c r="F39" s="149">
        <v>49309.518873872454</v>
      </c>
      <c r="G39" s="149">
        <v>41999.964933976611</v>
      </c>
      <c r="H39" s="149">
        <v>49342.000998661279</v>
      </c>
      <c r="I39" s="149">
        <v>107686.51478912646</v>
      </c>
      <c r="J39" s="149">
        <v>161906.12706461322</v>
      </c>
      <c r="K39" s="149">
        <v>183431.28874155201</v>
      </c>
      <c r="L39" s="149">
        <v>14937.512130006264</v>
      </c>
      <c r="M39" s="149">
        <v>25468.236509594564</v>
      </c>
      <c r="N39" s="149">
        <v>30798.6950570835</v>
      </c>
      <c r="O39" s="149">
        <v>38072.529337898755</v>
      </c>
      <c r="P39" s="149">
        <v>42102.560969166472</v>
      </c>
      <c r="Q39" s="149">
        <v>36304.79364034121</v>
      </c>
      <c r="R39" s="149">
        <v>31471.859510082064</v>
      </c>
      <c r="S39" s="149">
        <v>34594.223077718852</v>
      </c>
      <c r="T39" s="149">
        <v>35212.923626786425</v>
      </c>
      <c r="U39" s="149">
        <v>32460.200981131831</v>
      </c>
      <c r="V39" s="149">
        <v>85469.705170525835</v>
      </c>
      <c r="W39" s="149">
        <v>104993.24568804004</v>
      </c>
      <c r="X39" s="149">
        <v>116395.2712175593</v>
      </c>
      <c r="Y39" s="149">
        <v>104765.61405629196</v>
      </c>
      <c r="Z39" s="149">
        <v>80146.954441454087</v>
      </c>
      <c r="AA39" s="149">
        <v>46356.452048617015</v>
      </c>
      <c r="AB39" s="150">
        <v>19509.414195782701</v>
      </c>
      <c r="AC39" s="151">
        <v>32349612.757159643</v>
      </c>
      <c r="AF39" s="1" t="s">
        <v>1</v>
      </c>
      <c r="AG39" s="1">
        <v>8</v>
      </c>
    </row>
    <row r="40" spans="1:33" ht="14" x14ac:dyDescent="0.25">
      <c r="A40" s="201"/>
      <c r="B40" s="199"/>
      <c r="C40" s="100" t="s">
        <v>36</v>
      </c>
      <c r="D40" s="101">
        <v>4</v>
      </c>
      <c r="E40" s="145">
        <v>84054.959126265137</v>
      </c>
      <c r="F40" s="146">
        <v>60314.634071127002</v>
      </c>
      <c r="G40" s="146">
        <v>49971.308284060462</v>
      </c>
      <c r="H40" s="146">
        <v>50800.632181188186</v>
      </c>
      <c r="I40" s="146">
        <v>73749.427557745308</v>
      </c>
      <c r="J40" s="146">
        <v>72238.061428235465</v>
      </c>
      <c r="K40" s="146">
        <v>115650.31510764445</v>
      </c>
      <c r="L40" s="146">
        <v>1538.5865514167815</v>
      </c>
      <c r="M40" s="146">
        <v>12237.315195650297</v>
      </c>
      <c r="N40" s="146">
        <v>24885.642654149728</v>
      </c>
      <c r="O40" s="146">
        <v>34163.513249203665</v>
      </c>
      <c r="P40" s="146">
        <v>38117.639605163677</v>
      </c>
      <c r="Q40" s="146">
        <v>34965.992789944336</v>
      </c>
      <c r="R40" s="146">
        <v>24050.449038679937</v>
      </c>
      <c r="S40" s="146">
        <v>13913.878224874086</v>
      </c>
      <c r="T40" s="146">
        <v>9343.9544754283543</v>
      </c>
      <c r="U40" s="146">
        <v>5383.8868839944471</v>
      </c>
      <c r="V40" s="146">
        <v>67433.880184406691</v>
      </c>
      <c r="W40" s="146">
        <v>87039.838877596951</v>
      </c>
      <c r="X40" s="146">
        <v>95548.64130618381</v>
      </c>
      <c r="Y40" s="146">
        <v>86669.032791725214</v>
      </c>
      <c r="Z40" s="146">
        <v>67921.464694831899</v>
      </c>
      <c r="AA40" s="146">
        <v>43801.041840520309</v>
      </c>
      <c r="AB40" s="147">
        <v>21755.896995022689</v>
      </c>
      <c r="AC40" s="152">
        <v>4702199.9724602345</v>
      </c>
      <c r="AF40" s="1" t="s">
        <v>3</v>
      </c>
      <c r="AG40" s="1">
        <v>8</v>
      </c>
    </row>
    <row r="41" spans="1:33" ht="14" x14ac:dyDescent="0.25">
      <c r="A41" s="201"/>
      <c r="B41" s="199"/>
      <c r="C41" s="106" t="s">
        <v>37</v>
      </c>
      <c r="D41" s="107">
        <v>6</v>
      </c>
      <c r="E41" s="174">
        <v>77613.679990665856</v>
      </c>
      <c r="F41" s="143">
        <v>53156.933377414061</v>
      </c>
      <c r="G41" s="143">
        <v>41313.498635155571</v>
      </c>
      <c r="H41" s="143">
        <v>36184.876541214559</v>
      </c>
      <c r="I41" s="143">
        <v>42996.563044900045</v>
      </c>
      <c r="J41" s="143">
        <v>26768.115993672203</v>
      </c>
      <c r="K41" s="143">
        <v>49845.185803331078</v>
      </c>
      <c r="L41" s="143">
        <v>74125.935329639513</v>
      </c>
      <c r="M41" s="143">
        <v>27385.111807818736</v>
      </c>
      <c r="N41" s="143">
        <v>1957.3453034512536</v>
      </c>
      <c r="O41" s="143">
        <v>6270.9939949329882</v>
      </c>
      <c r="P41" s="143">
        <v>11000.926503296298</v>
      </c>
      <c r="Q41" s="143">
        <v>10901.060040613031</v>
      </c>
      <c r="R41" s="143">
        <v>8163.0667506811824</v>
      </c>
      <c r="S41" s="143">
        <v>7348.7644810867669</v>
      </c>
      <c r="T41" s="143">
        <v>14830.34347085051</v>
      </c>
      <c r="U41" s="143">
        <v>20399.900438201046</v>
      </c>
      <c r="V41" s="143">
        <v>51344.816868149486</v>
      </c>
      <c r="W41" s="143">
        <v>75601.024446179174</v>
      </c>
      <c r="X41" s="143">
        <v>89841.402645970666</v>
      </c>
      <c r="Y41" s="143">
        <v>82139.603343929833</v>
      </c>
      <c r="Z41" s="143">
        <v>61409.713471588839</v>
      </c>
      <c r="AA41" s="143">
        <v>33230.005973133448</v>
      </c>
      <c r="AB41" s="144">
        <v>10548.017627675394</v>
      </c>
      <c r="AC41" s="153">
        <v>5486261.3153013103</v>
      </c>
      <c r="AF41" s="1" t="s">
        <v>2</v>
      </c>
      <c r="AG41" s="1">
        <v>8</v>
      </c>
    </row>
    <row r="42" spans="1:33" ht="14.5" thickBot="1" x14ac:dyDescent="0.3">
      <c r="A42" s="202"/>
      <c r="B42" s="200"/>
      <c r="C42" s="112" t="s">
        <v>34</v>
      </c>
      <c r="D42" s="113">
        <v>31</v>
      </c>
      <c r="E42" s="108">
        <v>2224066.9253511559</v>
      </c>
      <c r="F42" s="109">
        <v>1595700.0329003138</v>
      </c>
      <c r="G42" s="109">
        <v>1329765.488560684</v>
      </c>
      <c r="H42" s="109">
        <v>1456493.8089439271</v>
      </c>
      <c r="I42" s="109">
        <v>2814393.8990720371</v>
      </c>
      <c r="J42" s="109">
        <v>3849589.610031853</v>
      </c>
      <c r="K42" s="109">
        <v>4613729.438823157</v>
      </c>
      <c r="L42" s="109">
        <v>764597.71291363565</v>
      </c>
      <c r="M42" s="109">
        <v>748092.89833099942</v>
      </c>
      <c r="N42" s="109">
        <v>758059.23863605992</v>
      </c>
      <c r="O42" s="109">
        <v>973803.13306228642</v>
      </c>
      <c r="P42" s="109">
        <v>1102629.8977929284</v>
      </c>
      <c r="Q42" s="109">
        <v>967670.997850621</v>
      </c>
      <c r="R42" s="109">
        <v>806089.24637053022</v>
      </c>
      <c r="S42" s="109">
        <v>826226.78441811283</v>
      </c>
      <c r="T42" s="109">
        <v>865829.27488933143</v>
      </c>
      <c r="U42" s="109">
        <v>825599.17076895258</v>
      </c>
      <c r="V42" s="109">
        <v>2372668.2305275663</v>
      </c>
      <c r="W42" s="109">
        <v>3006623.6616363032</v>
      </c>
      <c r="X42" s="109">
        <v>3365543.6766693043</v>
      </c>
      <c r="Y42" s="109">
        <v>3039591.6464126115</v>
      </c>
      <c r="Z42" s="109">
        <v>2323230.1828793962</v>
      </c>
      <c r="AA42" s="109">
        <v>1348069.6962218394</v>
      </c>
      <c r="AB42" s="142">
        <v>560009.39185757982</v>
      </c>
      <c r="AC42" s="152">
        <v>42538074.04492119</v>
      </c>
      <c r="AD42" s="152"/>
    </row>
    <row r="43" spans="1:33" ht="14" x14ac:dyDescent="0.25">
      <c r="A43" s="204">
        <v>49188</v>
      </c>
      <c r="B43" s="199">
        <v>40409939.700054176</v>
      </c>
      <c r="C43" s="94" t="s">
        <v>35</v>
      </c>
      <c r="D43" s="95">
        <v>21</v>
      </c>
      <c r="E43" s="148">
        <v>70304.50253987516</v>
      </c>
      <c r="F43" s="149">
        <v>51366.131845188844</v>
      </c>
      <c r="G43" s="149">
        <v>43579.674449974111</v>
      </c>
      <c r="H43" s="149">
        <v>51474.988804127883</v>
      </c>
      <c r="I43" s="149">
        <v>108273.86013961081</v>
      </c>
      <c r="J43" s="149">
        <v>159136.70356404592</v>
      </c>
      <c r="K43" s="149">
        <v>182807.22131866677</v>
      </c>
      <c r="L43" s="149">
        <v>10356.830225911399</v>
      </c>
      <c r="M43" s="149">
        <v>17096.851133115477</v>
      </c>
      <c r="N43" s="149">
        <v>21905.955805372472</v>
      </c>
      <c r="O43" s="149">
        <v>29314.33008887124</v>
      </c>
      <c r="P43" s="149">
        <v>33236.288540041976</v>
      </c>
      <c r="Q43" s="149">
        <v>28345.772383475043</v>
      </c>
      <c r="R43" s="149">
        <v>23773.29890004544</v>
      </c>
      <c r="S43" s="149">
        <v>26680.940619014156</v>
      </c>
      <c r="T43" s="149">
        <v>26928.161496079523</v>
      </c>
      <c r="U43" s="149">
        <v>25116.075990660884</v>
      </c>
      <c r="V43" s="149">
        <v>92057.998150277388</v>
      </c>
      <c r="W43" s="149">
        <v>114308.50969584446</v>
      </c>
      <c r="X43" s="149">
        <v>117434.47107479771</v>
      </c>
      <c r="Y43" s="149">
        <v>104800.50337939629</v>
      </c>
      <c r="Z43" s="149">
        <v>79833.137262239688</v>
      </c>
      <c r="AA43" s="149">
        <v>47047.133090375268</v>
      </c>
      <c r="AB43" s="150">
        <v>19703.018792396255</v>
      </c>
      <c r="AC43" s="151">
        <v>31182529.545077488</v>
      </c>
      <c r="AF43" s="1" t="s">
        <v>1</v>
      </c>
      <c r="AG43" s="1">
        <v>9</v>
      </c>
    </row>
    <row r="44" spans="1:33" ht="14" x14ac:dyDescent="0.25">
      <c r="A44" s="201"/>
      <c r="B44" s="199"/>
      <c r="C44" s="100" t="s">
        <v>36</v>
      </c>
      <c r="D44" s="101">
        <v>5</v>
      </c>
      <c r="E44" s="145">
        <v>86304.311677718346</v>
      </c>
      <c r="F44" s="146">
        <v>64279.836351544247</v>
      </c>
      <c r="G44" s="146">
        <v>52700.794114601194</v>
      </c>
      <c r="H44" s="146">
        <v>53047.331049032022</v>
      </c>
      <c r="I44" s="146">
        <v>76914.230557723946</v>
      </c>
      <c r="J44" s="146">
        <v>75140.958684902784</v>
      </c>
      <c r="K44" s="146">
        <v>121028.41252828427</v>
      </c>
      <c r="L44" s="146">
        <v>634.81548899947677</v>
      </c>
      <c r="M44" s="146">
        <v>8036.1305732737301</v>
      </c>
      <c r="N44" s="146">
        <v>19279.227078457647</v>
      </c>
      <c r="O44" s="146">
        <v>27119.419426098451</v>
      </c>
      <c r="P44" s="146">
        <v>29677.189346983636</v>
      </c>
      <c r="Q44" s="146">
        <v>25354.019832149621</v>
      </c>
      <c r="R44" s="146">
        <v>15137.6844005571</v>
      </c>
      <c r="S44" s="146">
        <v>6331.033385861434</v>
      </c>
      <c r="T44" s="146">
        <v>2288.5023237872642</v>
      </c>
      <c r="U44" s="146">
        <v>1495.9173105466882</v>
      </c>
      <c r="V44" s="146">
        <v>71508.267664064144</v>
      </c>
      <c r="W44" s="146">
        <v>93981.41643349448</v>
      </c>
      <c r="X44" s="146">
        <v>95960.86946810862</v>
      </c>
      <c r="Y44" s="146">
        <v>86468.216788312711</v>
      </c>
      <c r="Z44" s="146">
        <v>67171.72242391805</v>
      </c>
      <c r="AA44" s="146">
        <v>43554.455390600218</v>
      </c>
      <c r="AB44" s="147">
        <v>20953.150819731898</v>
      </c>
      <c r="AC44" s="152">
        <v>5721839.5655937605</v>
      </c>
      <c r="AF44" s="1" t="s">
        <v>3</v>
      </c>
      <c r="AG44" s="1">
        <v>9</v>
      </c>
    </row>
    <row r="45" spans="1:33" ht="14" x14ac:dyDescent="0.25">
      <c r="A45" s="201"/>
      <c r="B45" s="199"/>
      <c r="C45" s="106" t="s">
        <v>37</v>
      </c>
      <c r="D45" s="107">
        <v>4</v>
      </c>
      <c r="E45" s="174">
        <v>83670.98823271427</v>
      </c>
      <c r="F45" s="143">
        <v>58291.633702697429</v>
      </c>
      <c r="G45" s="143">
        <v>46194.556733266756</v>
      </c>
      <c r="H45" s="143">
        <v>40486.539591336885</v>
      </c>
      <c r="I45" s="143">
        <v>44874.624736643025</v>
      </c>
      <c r="J45" s="143">
        <v>24661.835478335513</v>
      </c>
      <c r="K45" s="143">
        <v>56403.218207584468</v>
      </c>
      <c r="L45" s="143">
        <v>60284.927439385428</v>
      </c>
      <c r="M45" s="143">
        <v>15859.927026943829</v>
      </c>
      <c r="N45" s="143">
        <v>1637.036607751565</v>
      </c>
      <c r="O45" s="143">
        <v>0</v>
      </c>
      <c r="P45" s="143">
        <v>1933.2786179823165</v>
      </c>
      <c r="Q45" s="143">
        <v>1047.2079158666313</v>
      </c>
      <c r="R45" s="143">
        <v>0</v>
      </c>
      <c r="S45" s="143">
        <v>538.35650181438552</v>
      </c>
      <c r="T45" s="143">
        <v>6948.1353215944264</v>
      </c>
      <c r="U45" s="143">
        <v>12426.641822831067</v>
      </c>
      <c r="V45" s="143">
        <v>54777.039822237464</v>
      </c>
      <c r="W45" s="143">
        <v>83885.420879155412</v>
      </c>
      <c r="X45" s="143">
        <v>93461.639566430167</v>
      </c>
      <c r="Y45" s="143">
        <v>85254.763882621526</v>
      </c>
      <c r="Z45" s="143">
        <v>63214.047280250648</v>
      </c>
      <c r="AA45" s="143">
        <v>32369.579665172703</v>
      </c>
      <c r="AB45" s="144">
        <v>8171.2483131170975</v>
      </c>
      <c r="AC45" s="153">
        <v>3505570.5893829321</v>
      </c>
      <c r="AF45" s="1" t="s">
        <v>2</v>
      </c>
      <c r="AG45" s="1">
        <v>9</v>
      </c>
    </row>
    <row r="46" spans="1:33" ht="14.5" thickBot="1" x14ac:dyDescent="0.3">
      <c r="A46" s="202"/>
      <c r="B46" s="200"/>
      <c r="C46" s="112" t="s">
        <v>34</v>
      </c>
      <c r="D46" s="113">
        <v>30</v>
      </c>
      <c r="E46" s="108">
        <v>2242600.0646568271</v>
      </c>
      <c r="F46" s="109">
        <v>1633254.4853174768</v>
      </c>
      <c r="G46" s="109">
        <v>1363455.3609555291</v>
      </c>
      <c r="H46" s="109">
        <v>1508157.5784971933</v>
      </c>
      <c r="I46" s="109">
        <v>2837820.714667019</v>
      </c>
      <c r="J46" s="109">
        <v>3816222.9101828202</v>
      </c>
      <c r="K46" s="109">
        <v>4669706.5831637615</v>
      </c>
      <c r="L46" s="109">
        <v>461807.22194667847</v>
      </c>
      <c r="M46" s="109">
        <v>462654.23476956895</v>
      </c>
      <c r="N46" s="109">
        <v>562969.35373611643</v>
      </c>
      <c r="O46" s="109">
        <v>751198.02899678843</v>
      </c>
      <c r="P46" s="109">
        <v>854081.12054772896</v>
      </c>
      <c r="Q46" s="109">
        <v>726220.15087719052</v>
      </c>
      <c r="R46" s="109">
        <v>574927.6989037398</v>
      </c>
      <c r="S46" s="109">
        <v>594108.34593586193</v>
      </c>
      <c r="T46" s="109">
        <v>604726.44432298397</v>
      </c>
      <c r="U46" s="109">
        <v>584623.7496479362</v>
      </c>
      <c r="V46" s="109">
        <v>2509867.4587650956</v>
      </c>
      <c r="W46" s="109">
        <v>3205927.4692968274</v>
      </c>
      <c r="X46" s="109">
        <v>3319774.7981770155</v>
      </c>
      <c r="Y46" s="109">
        <v>2974170.7104393719</v>
      </c>
      <c r="Z46" s="109">
        <v>2265210.6837476264</v>
      </c>
      <c r="AA46" s="109">
        <v>1335240.3905115726</v>
      </c>
      <c r="AB46" s="142">
        <v>551214.14199144929</v>
      </c>
      <c r="AC46" s="152">
        <v>40409939.700054184</v>
      </c>
      <c r="AD46" s="152"/>
    </row>
    <row r="47" spans="1:33" ht="14" x14ac:dyDescent="0.25">
      <c r="A47" s="204">
        <v>49218</v>
      </c>
      <c r="B47" s="199">
        <v>42252956.051645651</v>
      </c>
      <c r="C47" s="94" t="s">
        <v>35</v>
      </c>
      <c r="D47" s="95">
        <v>21</v>
      </c>
      <c r="E47" s="148">
        <v>70295.44019560692</v>
      </c>
      <c r="F47" s="149">
        <v>51602.196587804647</v>
      </c>
      <c r="G47" s="149">
        <v>43830.587482964118</v>
      </c>
      <c r="H47" s="149">
        <v>50343.294797154653</v>
      </c>
      <c r="I47" s="149">
        <v>105117.44592724938</v>
      </c>
      <c r="J47" s="149">
        <v>151856.54958170041</v>
      </c>
      <c r="K47" s="149">
        <v>182322.857393062</v>
      </c>
      <c r="L47" s="149">
        <v>10599.145762620532</v>
      </c>
      <c r="M47" s="149">
        <v>20341.070691596011</v>
      </c>
      <c r="N47" s="149">
        <v>25986.377745282673</v>
      </c>
      <c r="O47" s="149">
        <v>32553.559820675237</v>
      </c>
      <c r="P47" s="149">
        <v>38081.743815751448</v>
      </c>
      <c r="Q47" s="149">
        <v>32541.438714083932</v>
      </c>
      <c r="R47" s="149">
        <v>27590.109633046995</v>
      </c>
      <c r="S47" s="149">
        <v>30764.150060741209</v>
      </c>
      <c r="T47" s="149">
        <v>31343.977280044932</v>
      </c>
      <c r="U47" s="149">
        <v>30272.026894227572</v>
      </c>
      <c r="V47" s="149">
        <v>99759.392349986359</v>
      </c>
      <c r="W47" s="149">
        <v>116491.14885231399</v>
      </c>
      <c r="X47" s="149">
        <v>115812.66479872759</v>
      </c>
      <c r="Y47" s="149">
        <v>104108.84971663152</v>
      </c>
      <c r="Z47" s="149">
        <v>80425.002248134377</v>
      </c>
      <c r="AA47" s="149">
        <v>47777.654881962459</v>
      </c>
      <c r="AB47" s="150">
        <v>21577.922589558108</v>
      </c>
      <c r="AC47" s="151">
        <v>31949286.764239471</v>
      </c>
      <c r="AF47" s="1" t="s">
        <v>1</v>
      </c>
      <c r="AG47" s="1">
        <v>10</v>
      </c>
    </row>
    <row r="48" spans="1:33" ht="14" x14ac:dyDescent="0.25">
      <c r="A48" s="201"/>
      <c r="B48" s="199"/>
      <c r="C48" s="100" t="s">
        <v>36</v>
      </c>
      <c r="D48" s="101">
        <v>4</v>
      </c>
      <c r="E48" s="145">
        <v>89586.659022738269</v>
      </c>
      <c r="F48" s="146">
        <v>67335.164730534452</v>
      </c>
      <c r="G48" s="146">
        <v>56155.94396137599</v>
      </c>
      <c r="H48" s="146">
        <v>56395.265274276302</v>
      </c>
      <c r="I48" s="146">
        <v>79418.18674086676</v>
      </c>
      <c r="J48" s="146">
        <v>75383.719975783126</v>
      </c>
      <c r="K48" s="146">
        <v>122299.89838529062</v>
      </c>
      <c r="L48" s="146">
        <v>1348.2786182616546</v>
      </c>
      <c r="M48" s="146">
        <v>12865.638663322054</v>
      </c>
      <c r="N48" s="146">
        <v>21726.241000437702</v>
      </c>
      <c r="O48" s="146">
        <v>29338.230318362854</v>
      </c>
      <c r="P48" s="146">
        <v>32449.81332468073</v>
      </c>
      <c r="Q48" s="146">
        <v>28916.141735787998</v>
      </c>
      <c r="R48" s="146">
        <v>19399.07526259989</v>
      </c>
      <c r="S48" s="146">
        <v>12049.907543072097</v>
      </c>
      <c r="T48" s="146">
        <v>8244.7051424100937</v>
      </c>
      <c r="U48" s="146">
        <v>5534.5768378858338</v>
      </c>
      <c r="V48" s="146">
        <v>78905.175597843481</v>
      </c>
      <c r="W48" s="146">
        <v>96967.925942010581</v>
      </c>
      <c r="X48" s="146">
        <v>96347.30528664244</v>
      </c>
      <c r="Y48" s="146">
        <v>86414.091061227227</v>
      </c>
      <c r="Z48" s="146">
        <v>67886.576272978462</v>
      </c>
      <c r="AA48" s="146">
        <v>44131.573014467474</v>
      </c>
      <c r="AB48" s="147">
        <v>22934.333741808259</v>
      </c>
      <c r="AC48" s="152">
        <v>4848137.7098186575</v>
      </c>
      <c r="AF48" s="1" t="s">
        <v>3</v>
      </c>
      <c r="AG48" s="1">
        <v>10</v>
      </c>
    </row>
    <row r="49" spans="1:33" ht="14" x14ac:dyDescent="0.25">
      <c r="A49" s="201"/>
      <c r="B49" s="199"/>
      <c r="C49" s="106" t="s">
        <v>37</v>
      </c>
      <c r="D49" s="107">
        <v>6</v>
      </c>
      <c r="E49" s="174">
        <v>81246.807496086258</v>
      </c>
      <c r="F49" s="143">
        <v>58434.010669750511</v>
      </c>
      <c r="G49" s="143">
        <v>46067.735052728669</v>
      </c>
      <c r="H49" s="143">
        <v>39878.09709239145</v>
      </c>
      <c r="I49" s="143">
        <v>44377.817292730761</v>
      </c>
      <c r="J49" s="143">
        <v>23980.754188809336</v>
      </c>
      <c r="K49" s="143">
        <v>53639.451998984958</v>
      </c>
      <c r="L49" s="143">
        <v>68744.352703507582</v>
      </c>
      <c r="M49" s="143">
        <v>21711.420797329687</v>
      </c>
      <c r="N49" s="143">
        <v>887.97154519716651</v>
      </c>
      <c r="O49" s="143">
        <v>884.35629979131045</v>
      </c>
      <c r="P49" s="143">
        <v>5176.0148325034734</v>
      </c>
      <c r="Q49" s="143">
        <v>5955.1859566401108</v>
      </c>
      <c r="R49" s="143">
        <v>5755.652918387922</v>
      </c>
      <c r="S49" s="143">
        <v>5026.7689913308905</v>
      </c>
      <c r="T49" s="143">
        <v>9024.3216653690706</v>
      </c>
      <c r="U49" s="143">
        <v>13780.06439681202</v>
      </c>
      <c r="V49" s="143">
        <v>61910.400073149947</v>
      </c>
      <c r="W49" s="143">
        <v>85759.124425196089</v>
      </c>
      <c r="X49" s="143">
        <v>90459.250817244538</v>
      </c>
      <c r="Y49" s="143">
        <v>81829.040978151897</v>
      </c>
      <c r="Z49" s="143">
        <v>61334.206331228757</v>
      </c>
      <c r="AA49" s="143">
        <v>33618.428944505031</v>
      </c>
      <c r="AB49" s="144">
        <v>9774.0274634259495</v>
      </c>
      <c r="AC49" s="153">
        <v>5455531.5775875198</v>
      </c>
      <c r="AF49" s="1" t="s">
        <v>2</v>
      </c>
      <c r="AG49" s="1">
        <v>10</v>
      </c>
    </row>
    <row r="50" spans="1:33" ht="14.5" thickBot="1" x14ac:dyDescent="0.3">
      <c r="A50" s="202"/>
      <c r="B50" s="200"/>
      <c r="C50" s="112" t="s">
        <v>34</v>
      </c>
      <c r="D50" s="113">
        <v>31</v>
      </c>
      <c r="E50" s="108">
        <v>2322031.7251752159</v>
      </c>
      <c r="F50" s="109">
        <v>1703590.8512845386</v>
      </c>
      <c r="G50" s="109">
        <v>1421472.5233041225</v>
      </c>
      <c r="H50" s="109">
        <v>1522058.8343917017</v>
      </c>
      <c r="I50" s="109">
        <v>2791406.0151920887</v>
      </c>
      <c r="J50" s="109">
        <v>3634406.9462516969</v>
      </c>
      <c r="K50" s="109">
        <v>4639816.3107893737</v>
      </c>
      <c r="L50" s="109">
        <v>640441.2917091233</v>
      </c>
      <c r="M50" s="109">
        <v>608893.56396078249</v>
      </c>
      <c r="N50" s="109">
        <v>637946.72592386988</v>
      </c>
      <c r="O50" s="109">
        <v>806283.81530637923</v>
      </c>
      <c r="P50" s="109">
        <v>960571.96242452413</v>
      </c>
      <c r="Q50" s="109">
        <v>834765.89567875525</v>
      </c>
      <c r="R50" s="109">
        <v>691522.52085471398</v>
      </c>
      <c r="S50" s="109">
        <v>724407.39539583912</v>
      </c>
      <c r="T50" s="109">
        <v>745348.27344279841</v>
      </c>
      <c r="U50" s="109">
        <v>740531.25851119449</v>
      </c>
      <c r="V50" s="109">
        <v>2782030.3421799871</v>
      </c>
      <c r="W50" s="109">
        <v>3348740.5762178125</v>
      </c>
      <c r="X50" s="109">
        <v>3360210.6868233164</v>
      </c>
      <c r="Y50" s="109">
        <v>3022916.4541630824</v>
      </c>
      <c r="Z50" s="109">
        <v>2328476.5902901082</v>
      </c>
      <c r="AA50" s="109">
        <v>1381567.6182461116</v>
      </c>
      <c r="AB50" s="142">
        <v>603517.87412850908</v>
      </c>
      <c r="AC50" s="152">
        <v>42252956.051645651</v>
      </c>
      <c r="AD50" s="152"/>
    </row>
    <row r="51" spans="1:33" ht="14" x14ac:dyDescent="0.25">
      <c r="A51" s="204">
        <v>49249</v>
      </c>
      <c r="B51" s="199">
        <v>40419279.63399671</v>
      </c>
      <c r="C51" s="94" t="s">
        <v>35</v>
      </c>
      <c r="D51" s="95">
        <v>20</v>
      </c>
      <c r="E51" s="148">
        <v>76204.897820409504</v>
      </c>
      <c r="F51" s="149">
        <v>56621.34098751127</v>
      </c>
      <c r="G51" s="149">
        <v>49400.286943497747</v>
      </c>
      <c r="H51" s="149">
        <v>56528.296423599131</v>
      </c>
      <c r="I51" s="149">
        <v>109003.81653137502</v>
      </c>
      <c r="J51" s="149">
        <v>151431.05521434269</v>
      </c>
      <c r="K51" s="149">
        <v>188024.84191259876</v>
      </c>
      <c r="L51" s="149">
        <v>6314.2088020162764</v>
      </c>
      <c r="M51" s="149">
        <v>16488.517182945074</v>
      </c>
      <c r="N51" s="149">
        <v>20438.519984453509</v>
      </c>
      <c r="O51" s="149">
        <v>26384.097523548364</v>
      </c>
      <c r="P51" s="149">
        <v>30876.831755794283</v>
      </c>
      <c r="Q51" s="149">
        <v>26449.979493191528</v>
      </c>
      <c r="R51" s="149">
        <v>22720.5345591484</v>
      </c>
      <c r="S51" s="149">
        <v>24929.925130591346</v>
      </c>
      <c r="T51" s="149">
        <v>25610.764110428154</v>
      </c>
      <c r="U51" s="149">
        <v>24818.697429046748</v>
      </c>
      <c r="V51" s="149">
        <v>104172.77376511777</v>
      </c>
      <c r="W51" s="149">
        <v>119509.5415220655</v>
      </c>
      <c r="X51" s="149">
        <v>118237.55130999132</v>
      </c>
      <c r="Y51" s="149">
        <v>106048.19096610257</v>
      </c>
      <c r="Z51" s="149">
        <v>82740.045831718438</v>
      </c>
      <c r="AA51" s="149">
        <v>50459.795686857149</v>
      </c>
      <c r="AB51" s="150">
        <v>23417.265322273761</v>
      </c>
      <c r="AC51" s="151">
        <v>30336635.524172485</v>
      </c>
      <c r="AF51" s="1" t="s">
        <v>1</v>
      </c>
      <c r="AG51" s="1">
        <v>11</v>
      </c>
    </row>
    <row r="52" spans="1:33" ht="14" x14ac:dyDescent="0.25">
      <c r="A52" s="201"/>
      <c r="B52" s="199"/>
      <c r="C52" s="100" t="s">
        <v>36</v>
      </c>
      <c r="D52" s="101">
        <v>4</v>
      </c>
      <c r="E52" s="145">
        <v>94630.406155090241</v>
      </c>
      <c r="F52" s="146">
        <v>69811.249978978827</v>
      </c>
      <c r="G52" s="146">
        <v>56656.443080529236</v>
      </c>
      <c r="H52" s="146">
        <v>57233.296218168638</v>
      </c>
      <c r="I52" s="146">
        <v>81587.377193361201</v>
      </c>
      <c r="J52" s="146">
        <v>79736.932056566729</v>
      </c>
      <c r="K52" s="146">
        <v>123442.51469720705</v>
      </c>
      <c r="L52" s="146">
        <v>0</v>
      </c>
      <c r="M52" s="146">
        <v>4085.3541618660956</v>
      </c>
      <c r="N52" s="146">
        <v>13881.208003510661</v>
      </c>
      <c r="O52" s="146">
        <v>21703.371563391116</v>
      </c>
      <c r="P52" s="146">
        <v>24695.186401738403</v>
      </c>
      <c r="Q52" s="146">
        <v>21884.275260495309</v>
      </c>
      <c r="R52" s="146">
        <v>13061.348092667116</v>
      </c>
      <c r="S52" s="146">
        <v>5149.4168647669421</v>
      </c>
      <c r="T52" s="146">
        <v>5012.5196007640898</v>
      </c>
      <c r="U52" s="146">
        <v>6058.9568450461647</v>
      </c>
      <c r="V52" s="146">
        <v>83180.940567237223</v>
      </c>
      <c r="W52" s="146">
        <v>99643.37754719911</v>
      </c>
      <c r="X52" s="146">
        <v>98516.186675436547</v>
      </c>
      <c r="Y52" s="146">
        <v>87873.811398004196</v>
      </c>
      <c r="Z52" s="146">
        <v>69856.596680114308</v>
      </c>
      <c r="AA52" s="146">
        <v>45793.98577464978</v>
      </c>
      <c r="AB52" s="147">
        <v>23406.148604918868</v>
      </c>
      <c r="AC52" s="152">
        <v>4747603.6136868307</v>
      </c>
      <c r="AF52" s="1" t="s">
        <v>3</v>
      </c>
      <c r="AG52" s="1">
        <v>11</v>
      </c>
    </row>
    <row r="53" spans="1:33" ht="14" x14ac:dyDescent="0.25">
      <c r="A53" s="201"/>
      <c r="B53" s="199"/>
      <c r="C53" s="106" t="s">
        <v>37</v>
      </c>
      <c r="D53" s="107">
        <v>6</v>
      </c>
      <c r="E53" s="174">
        <v>78807.07439150993</v>
      </c>
      <c r="F53" s="143">
        <v>54880.154729071735</v>
      </c>
      <c r="G53" s="143">
        <v>41507.201067152098</v>
      </c>
      <c r="H53" s="143">
        <v>36464.171872274164</v>
      </c>
      <c r="I53" s="143">
        <v>42304.503963949421</v>
      </c>
      <c r="J53" s="143">
        <v>23994.45692042822</v>
      </c>
      <c r="K53" s="143">
        <v>56736.707451166774</v>
      </c>
      <c r="L53" s="143">
        <v>61387.955691530849</v>
      </c>
      <c r="M53" s="143">
        <v>15110.775201229939</v>
      </c>
      <c r="N53" s="143">
        <v>0</v>
      </c>
      <c r="O53" s="143">
        <v>3017.4594100869331</v>
      </c>
      <c r="P53" s="143">
        <v>6915.7010535419668</v>
      </c>
      <c r="Q53" s="143">
        <v>6569.474531447785</v>
      </c>
      <c r="R53" s="143">
        <v>4386.6893490602761</v>
      </c>
      <c r="S53" s="143">
        <v>1819.1865928661227</v>
      </c>
      <c r="T53" s="143">
        <v>4388.6143084522137</v>
      </c>
      <c r="U53" s="143">
        <v>6551.8762217504727</v>
      </c>
      <c r="V53" s="143">
        <v>67268.21584631296</v>
      </c>
      <c r="W53" s="143">
        <v>89128.04964190493</v>
      </c>
      <c r="X53" s="143">
        <v>92720.390465073724</v>
      </c>
      <c r="Y53" s="143">
        <v>82953.530899339865</v>
      </c>
      <c r="Z53" s="143">
        <v>63010.25625104866</v>
      </c>
      <c r="AA53" s="143">
        <v>36041.241413797878</v>
      </c>
      <c r="AB53" s="144">
        <v>13209.728749901489</v>
      </c>
      <c r="AC53" s="153">
        <v>5335040.4961373899</v>
      </c>
      <c r="AF53" s="1" t="s">
        <v>2</v>
      </c>
      <c r="AG53" s="1">
        <v>11</v>
      </c>
    </row>
    <row r="54" spans="1:33" ht="14.5" thickBot="1" x14ac:dyDescent="0.3">
      <c r="A54" s="202"/>
      <c r="B54" s="200"/>
      <c r="C54" s="112" t="s">
        <v>34</v>
      </c>
      <c r="D54" s="113">
        <v>30</v>
      </c>
      <c r="E54" s="108">
        <v>2375462.0273776106</v>
      </c>
      <c r="F54" s="109">
        <v>1740952.7480405711</v>
      </c>
      <c r="G54" s="109">
        <v>1463674.7175949845</v>
      </c>
      <c r="H54" s="109">
        <v>1578284.1445783023</v>
      </c>
      <c r="I54" s="109">
        <v>2760252.8631846416</v>
      </c>
      <c r="J54" s="109">
        <v>3491535.5740356897</v>
      </c>
      <c r="K54" s="109">
        <v>4594687.1417478044</v>
      </c>
      <c r="L54" s="109">
        <v>494611.91018951067</v>
      </c>
      <c r="M54" s="109">
        <v>436776.41151374549</v>
      </c>
      <c r="N54" s="109">
        <v>464295.23170311283</v>
      </c>
      <c r="O54" s="109">
        <v>632600.1931850533</v>
      </c>
      <c r="P54" s="109">
        <v>757811.58704409108</v>
      </c>
      <c r="Q54" s="109">
        <v>655953.53809449857</v>
      </c>
      <c r="R54" s="109">
        <v>532976.21964799811</v>
      </c>
      <c r="S54" s="109">
        <v>530111.28962809138</v>
      </c>
      <c r="T54" s="109">
        <v>558597.04646233271</v>
      </c>
      <c r="U54" s="109">
        <v>559921.03329162241</v>
      </c>
      <c r="V54" s="109">
        <v>2819788.5326491818</v>
      </c>
      <c r="W54" s="109">
        <v>3323532.6384815359</v>
      </c>
      <c r="X54" s="109">
        <v>3315138.1156920148</v>
      </c>
      <c r="Y54" s="109">
        <v>2970180.2503101071</v>
      </c>
      <c r="Z54" s="109">
        <v>2312288.8408611179</v>
      </c>
      <c r="AA54" s="109">
        <v>1408619.3053185293</v>
      </c>
      <c r="AB54" s="142">
        <v>641228.27336455951</v>
      </c>
      <c r="AC54" s="152">
        <v>40419279.633996703</v>
      </c>
      <c r="AD54" s="152"/>
    </row>
    <row r="55" spans="1:33" ht="14" x14ac:dyDescent="0.25">
      <c r="A55" s="204">
        <v>49279</v>
      </c>
      <c r="B55" s="199">
        <v>44839450.979102567</v>
      </c>
      <c r="C55" s="94" t="s">
        <v>35</v>
      </c>
      <c r="D55" s="95">
        <v>19</v>
      </c>
      <c r="E55" s="148">
        <v>85736.011933698392</v>
      </c>
      <c r="F55" s="149">
        <v>62570.987159737218</v>
      </c>
      <c r="G55" s="149">
        <v>52313.587915113298</v>
      </c>
      <c r="H55" s="149">
        <v>55040.69127620475</v>
      </c>
      <c r="I55" s="149">
        <v>89791.498724692327</v>
      </c>
      <c r="J55" s="149">
        <v>103648.18122524802</v>
      </c>
      <c r="K55" s="149">
        <v>151268.45782914211</v>
      </c>
      <c r="L55" s="149">
        <v>21314.700588703588</v>
      </c>
      <c r="M55" s="149">
        <v>30392.692668249216</v>
      </c>
      <c r="N55" s="149">
        <v>38468.642506278193</v>
      </c>
      <c r="O55" s="149">
        <v>45760.514980547523</v>
      </c>
      <c r="P55" s="149">
        <v>52020.627071019597</v>
      </c>
      <c r="Q55" s="149">
        <v>50632.214671631344</v>
      </c>
      <c r="R55" s="149">
        <v>43803.446045385426</v>
      </c>
      <c r="S55" s="149">
        <v>43115.267964750048</v>
      </c>
      <c r="T55" s="149">
        <v>41192.268979914552</v>
      </c>
      <c r="U55" s="149">
        <v>38658.875029942858</v>
      </c>
      <c r="V55" s="149">
        <v>94629.986670842161</v>
      </c>
      <c r="W55" s="149">
        <v>114254.49132344959</v>
      </c>
      <c r="X55" s="149">
        <v>114990.97729162007</v>
      </c>
      <c r="Y55" s="149">
        <v>105663.47423322915</v>
      </c>
      <c r="Z55" s="149">
        <v>86929.311946317219</v>
      </c>
      <c r="AA55" s="149">
        <v>56846.317782162419</v>
      </c>
      <c r="AB55" s="150">
        <v>29601.914561453708</v>
      </c>
      <c r="AC55" s="151">
        <v>30564257.66720733</v>
      </c>
      <c r="AF55" s="1" t="s">
        <v>1</v>
      </c>
      <c r="AG55" s="1">
        <v>12</v>
      </c>
    </row>
    <row r="56" spans="1:33" ht="14" x14ac:dyDescent="0.25">
      <c r="A56" s="201"/>
      <c r="B56" s="199"/>
      <c r="C56" s="100" t="s">
        <v>36</v>
      </c>
      <c r="D56" s="101">
        <v>5</v>
      </c>
      <c r="E56" s="145">
        <v>95239.191570465511</v>
      </c>
      <c r="F56" s="146">
        <v>70447.869477198197</v>
      </c>
      <c r="G56" s="146">
        <v>57126.065217854739</v>
      </c>
      <c r="H56" s="146">
        <v>55380.740783370413</v>
      </c>
      <c r="I56" s="146">
        <v>74310.299319778424</v>
      </c>
      <c r="J56" s="146">
        <v>66137.523536862267</v>
      </c>
      <c r="K56" s="146">
        <v>101780.87252549524</v>
      </c>
      <c r="L56" s="146">
        <v>26950.121222436894</v>
      </c>
      <c r="M56" s="146">
        <v>24410.772905308968</v>
      </c>
      <c r="N56" s="146">
        <v>25673.148441346344</v>
      </c>
      <c r="O56" s="146">
        <v>29274.129806541307</v>
      </c>
      <c r="P56" s="146">
        <v>31303.964789087771</v>
      </c>
      <c r="Q56" s="146">
        <v>27966.820333764772</v>
      </c>
      <c r="R56" s="146">
        <v>21268.042328428153</v>
      </c>
      <c r="S56" s="146">
        <v>16055.598664070574</v>
      </c>
      <c r="T56" s="146">
        <v>14555.736225662848</v>
      </c>
      <c r="U56" s="146">
        <v>16398.56076311749</v>
      </c>
      <c r="V56" s="146">
        <v>70728.098300583239</v>
      </c>
      <c r="W56" s="146">
        <v>91073.276814768571</v>
      </c>
      <c r="X56" s="146">
        <v>92726.6844324087</v>
      </c>
      <c r="Y56" s="146">
        <v>86208.435667287136</v>
      </c>
      <c r="Z56" s="146">
        <v>71921.247005348836</v>
      </c>
      <c r="AA56" s="146">
        <v>50698.610171052722</v>
      </c>
      <c r="AB56" s="147">
        <v>27333.351739513313</v>
      </c>
      <c r="AC56" s="152">
        <v>6224845.8102087602</v>
      </c>
      <c r="AF56" s="1" t="s">
        <v>3</v>
      </c>
      <c r="AG56" s="1">
        <v>12</v>
      </c>
    </row>
    <row r="57" spans="1:33" ht="14" x14ac:dyDescent="0.25">
      <c r="A57" s="201"/>
      <c r="B57" s="199"/>
      <c r="C57" s="106" t="s">
        <v>37</v>
      </c>
      <c r="D57" s="107">
        <v>7</v>
      </c>
      <c r="E57" s="174">
        <v>101298.46554023368</v>
      </c>
      <c r="F57" s="143">
        <v>74616.530621703976</v>
      </c>
      <c r="G57" s="143">
        <v>57924.759003636442</v>
      </c>
      <c r="H57" s="143">
        <v>49100.466865775517</v>
      </c>
      <c r="I57" s="143">
        <v>51118.330804151257</v>
      </c>
      <c r="J57" s="143">
        <v>29342.158596107485</v>
      </c>
      <c r="K57" s="143">
        <v>51891.139334194842</v>
      </c>
      <c r="L57" s="143">
        <v>69347.182302143483</v>
      </c>
      <c r="M57" s="143">
        <v>45815.648740446748</v>
      </c>
      <c r="N57" s="143">
        <v>29385.467313454788</v>
      </c>
      <c r="O57" s="143">
        <v>25627.445726670114</v>
      </c>
      <c r="P57" s="143">
        <v>21554.420094539681</v>
      </c>
      <c r="Q57" s="143">
        <v>17677.131817581834</v>
      </c>
      <c r="R57" s="143">
        <v>14347.281410772557</v>
      </c>
      <c r="S57" s="143">
        <v>15055.871005285069</v>
      </c>
      <c r="T57" s="143">
        <v>21764.725439067417</v>
      </c>
      <c r="U57" s="143">
        <v>25390.495185622418</v>
      </c>
      <c r="V57" s="143">
        <v>58396.393714804391</v>
      </c>
      <c r="W57" s="143">
        <v>83736.599753437651</v>
      </c>
      <c r="X57" s="143">
        <v>88301.425471538591</v>
      </c>
      <c r="Y57" s="143">
        <v>81494.806855029092</v>
      </c>
      <c r="Z57" s="143">
        <v>66515.987152549889</v>
      </c>
      <c r="AA57" s="143">
        <v>44895.723903548875</v>
      </c>
      <c r="AB57" s="144">
        <v>25451.186445773135</v>
      </c>
      <c r="AC57" s="153">
        <v>8050347.5016864818</v>
      </c>
      <c r="AF57" s="1" t="s">
        <v>2</v>
      </c>
      <c r="AG57" s="1">
        <v>12</v>
      </c>
    </row>
    <row r="58" spans="1:33" ht="14.5" thickBot="1" x14ac:dyDescent="0.3">
      <c r="A58" s="202"/>
      <c r="B58" s="200"/>
      <c r="C58" s="112" t="s">
        <v>34</v>
      </c>
      <c r="D58" s="113">
        <v>31</v>
      </c>
      <c r="E58" s="175">
        <v>2814269.4433742329</v>
      </c>
      <c r="F58" s="176">
        <v>2063403.8177729258</v>
      </c>
      <c r="G58" s="176">
        <v>1685061.8095018812</v>
      </c>
      <c r="H58" s="176">
        <v>1666380.1062251709</v>
      </c>
      <c r="I58" s="176">
        <v>2435418.2879971052</v>
      </c>
      <c r="J58" s="176">
        <v>2505398.171136776</v>
      </c>
      <c r="K58" s="176">
        <v>3746243.0367205399</v>
      </c>
      <c r="L58" s="176">
        <v>1025160.193412557</v>
      </c>
      <c r="M58" s="176">
        <v>1020224.5664064072</v>
      </c>
      <c r="N58" s="176">
        <v>1064968.221020201</v>
      </c>
      <c r="O58" s="176">
        <v>1195212.5537498002</v>
      </c>
      <c r="P58" s="176">
        <v>1295792.678956589</v>
      </c>
      <c r="Q58" s="176">
        <v>1225586.1031528923</v>
      </c>
      <c r="R58" s="176">
        <v>1039036.6563798718</v>
      </c>
      <c r="S58" s="176">
        <v>1004859.1816875993</v>
      </c>
      <c r="T58" s="176">
        <v>1007784.8698201627</v>
      </c>
      <c r="U58" s="176">
        <v>994244.89568385866</v>
      </c>
      <c r="V58" s="176">
        <v>2560384.9942525481</v>
      </c>
      <c r="W58" s="176">
        <v>3212357.9174934486</v>
      </c>
      <c r="X58" s="176">
        <v>3266571.9690035949</v>
      </c>
      <c r="Y58" s="176">
        <v>3009111.8367529935</v>
      </c>
      <c r="Z58" s="176">
        <v>2476875.0720746205</v>
      </c>
      <c r="AA58" s="176">
        <v>1647843.1560411917</v>
      </c>
      <c r="AB58" s="177">
        <v>877261.44048559899</v>
      </c>
      <c r="AC58" s="178">
        <v>44839450.979102574</v>
      </c>
      <c r="AD58" s="152"/>
    </row>
    <row r="59" spans="1:33" s="5" customFormat="1" x14ac:dyDescent="0.25">
      <c r="AC59" s="39"/>
      <c r="AD59" s="172"/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W61" s="37"/>
      <c r="Z61" s="7" t="s">
        <v>58</v>
      </c>
    </row>
    <row r="62" spans="1:33" ht="18" x14ac:dyDescent="0.4">
      <c r="B62" s="138"/>
      <c r="Z62" s="139"/>
    </row>
  </sheetData>
  <mergeCells count="26">
    <mergeCell ref="A55:A58"/>
    <mergeCell ref="B55:B58"/>
    <mergeCell ref="A43:A46"/>
    <mergeCell ref="B43:B46"/>
    <mergeCell ref="A47:A50"/>
    <mergeCell ref="B47:B50"/>
    <mergeCell ref="A51:A54"/>
    <mergeCell ref="B51:B54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D2:E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8A712-3FAE-4DDF-A28F-4EA7320947D7}">
  <sheetPr>
    <tabColor rgb="FF00B050"/>
    <pageSetUpPr fitToPage="1"/>
  </sheetPr>
  <dimension ref="A1:H43"/>
  <sheetViews>
    <sheetView showGridLines="0" topLeftCell="A16" zoomScale="70" zoomScaleNormal="70" zoomScaleSheetLayoutView="100" workbookViewId="0">
      <selection activeCell="C34" sqref="C34"/>
    </sheetView>
  </sheetViews>
  <sheetFormatPr baseColWidth="10" defaultColWidth="0" defaultRowHeight="13" x14ac:dyDescent="0.3"/>
  <cols>
    <col min="1" max="1" width="5.26953125" style="32" customWidth="1"/>
    <col min="2" max="2" width="28.54296875" style="32" customWidth="1"/>
    <col min="3" max="3" width="24.8164062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0" t="s">
        <v>109</v>
      </c>
      <c r="C2" s="180"/>
      <c r="D2" s="180"/>
      <c r="E2" s="180"/>
      <c r="F2" s="180"/>
      <c r="G2" s="180"/>
      <c r="H2" s="180"/>
    </row>
    <row r="3" spans="1:8" ht="16.5" customHeight="1" x14ac:dyDescent="0.3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3">
      <c r="B4" s="180"/>
      <c r="C4" s="180"/>
      <c r="D4" s="180"/>
      <c r="E4" s="180"/>
      <c r="F4" s="180"/>
      <c r="G4" s="180"/>
      <c r="H4" s="180"/>
    </row>
    <row r="5" spans="1:8" ht="16.5" x14ac:dyDescent="0.35">
      <c r="B5" s="45" t="s">
        <v>55</v>
      </c>
      <c r="C5" s="163"/>
      <c r="D5" s="46"/>
    </row>
    <row r="6" spans="1:8" ht="16.5" x14ac:dyDescent="0.35">
      <c r="B6" s="45" t="s">
        <v>56</v>
      </c>
      <c r="C6" s="47" t="s">
        <v>111</v>
      </c>
      <c r="D6" s="48"/>
    </row>
    <row r="7" spans="1:8" ht="16.5" x14ac:dyDescent="0.35">
      <c r="B7" s="45" t="s">
        <v>57</v>
      </c>
      <c r="C7" s="164"/>
      <c r="D7" s="49"/>
    </row>
    <row r="8" spans="1:8" ht="16.5" x14ac:dyDescent="0.35">
      <c r="B8" s="45" t="s">
        <v>59</v>
      </c>
      <c r="C8" s="34"/>
      <c r="D8" s="49"/>
    </row>
    <row r="9" spans="1:8" ht="16.5" x14ac:dyDescent="0.35">
      <c r="B9" s="45" t="s">
        <v>29</v>
      </c>
      <c r="C9" s="41" t="s">
        <v>91</v>
      </c>
      <c r="D9" s="49"/>
    </row>
    <row r="10" spans="1:8" ht="16.5" x14ac:dyDescent="0.35">
      <c r="B10" s="50" t="s">
        <v>67</v>
      </c>
      <c r="C10" s="47" t="s">
        <v>110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A13" s="67"/>
      <c r="B13" s="185" t="e">
        <f>CONCATENATE("AÑO ",#REF!)</f>
        <v>#REF!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2.5" customHeight="1" x14ac:dyDescent="0.3">
      <c r="A14" s="54"/>
      <c r="B14" s="186"/>
      <c r="C14" s="188"/>
      <c r="D14" s="184"/>
      <c r="E14" s="188"/>
      <c r="F14" s="182"/>
    </row>
    <row r="15" spans="1:8" ht="15" x14ac:dyDescent="0.3">
      <c r="A15" s="57"/>
      <c r="B15" s="55" t="s">
        <v>31</v>
      </c>
      <c r="C15" s="42">
        <v>163132514.98150155</v>
      </c>
      <c r="D15" s="56">
        <v>1</v>
      </c>
      <c r="E15" s="168">
        <f>+C15</f>
        <v>163132514.98150155</v>
      </c>
      <c r="F15" s="40"/>
    </row>
    <row r="16" spans="1:8" ht="15" x14ac:dyDescent="0.3">
      <c r="A16" s="57"/>
      <c r="B16" s="55" t="s">
        <v>39</v>
      </c>
      <c r="C16" s="42">
        <v>162840098.44312945</v>
      </c>
      <c r="D16" s="56">
        <v>1</v>
      </c>
      <c r="E16" s="168">
        <f t="shared" ref="E16:E26" si="0">+C16</f>
        <v>162840098.44312945</v>
      </c>
      <c r="F16" s="40"/>
    </row>
    <row r="17" spans="1:7" ht="15" x14ac:dyDescent="0.3">
      <c r="A17" s="57"/>
      <c r="B17" s="55" t="s">
        <v>40</v>
      </c>
      <c r="C17" s="42">
        <v>142081298.56301752</v>
      </c>
      <c r="D17" s="56">
        <v>1</v>
      </c>
      <c r="E17" s="168">
        <f t="shared" si="0"/>
        <v>142081298.56301752</v>
      </c>
      <c r="F17" s="40"/>
    </row>
    <row r="18" spans="1:7" ht="15" x14ac:dyDescent="0.3">
      <c r="A18" s="57"/>
      <c r="B18" s="55" t="s">
        <v>41</v>
      </c>
      <c r="C18" s="42">
        <v>107842089.95100205</v>
      </c>
      <c r="D18" s="56">
        <v>1</v>
      </c>
      <c r="E18" s="168">
        <f t="shared" si="0"/>
        <v>107842089.95100205</v>
      </c>
      <c r="F18" s="40"/>
    </row>
    <row r="19" spans="1:7" ht="15" x14ac:dyDescent="0.3">
      <c r="A19" s="57"/>
      <c r="B19" s="55" t="s">
        <v>42</v>
      </c>
      <c r="C19" s="42">
        <v>102884606.79515895</v>
      </c>
      <c r="D19" s="56">
        <v>1</v>
      </c>
      <c r="E19" s="168">
        <f t="shared" si="0"/>
        <v>102884606.79515895</v>
      </c>
      <c r="F19" s="40"/>
    </row>
    <row r="20" spans="1:7" ht="15" x14ac:dyDescent="0.3">
      <c r="A20" s="57"/>
      <c r="B20" s="55" t="s">
        <v>43</v>
      </c>
      <c r="C20" s="42">
        <v>88365492.669916824</v>
      </c>
      <c r="D20" s="56">
        <v>1</v>
      </c>
      <c r="E20" s="168">
        <f t="shared" si="0"/>
        <v>88365492.669916824</v>
      </c>
      <c r="F20" s="40"/>
    </row>
    <row r="21" spans="1:7" ht="15" x14ac:dyDescent="0.3">
      <c r="A21" s="57"/>
      <c r="B21" s="55" t="s">
        <v>45</v>
      </c>
      <c r="C21" s="42">
        <v>18461159.691780742</v>
      </c>
      <c r="D21" s="56">
        <v>1</v>
      </c>
      <c r="E21" s="168">
        <f t="shared" si="0"/>
        <v>18461159.691780742</v>
      </c>
      <c r="F21" s="40"/>
    </row>
    <row r="22" spans="1:7" ht="15" x14ac:dyDescent="0.3">
      <c r="A22" s="57"/>
      <c r="B22" s="55" t="s">
        <v>46</v>
      </c>
      <c r="C22" s="42">
        <v>25170357.97904367</v>
      </c>
      <c r="D22" s="56">
        <v>1</v>
      </c>
      <c r="E22" s="168">
        <f t="shared" si="0"/>
        <v>25170357.97904367</v>
      </c>
      <c r="F22" s="40"/>
    </row>
    <row r="23" spans="1:7" ht="15" x14ac:dyDescent="0.3">
      <c r="A23" s="57"/>
      <c r="B23" s="55" t="s">
        <v>47</v>
      </c>
      <c r="C23" s="42">
        <v>1676612.4091436004</v>
      </c>
      <c r="D23" s="56">
        <v>1</v>
      </c>
      <c r="E23" s="168">
        <f t="shared" si="0"/>
        <v>1676612.4091436004</v>
      </c>
      <c r="F23" s="40"/>
    </row>
    <row r="24" spans="1:7" ht="15" x14ac:dyDescent="0.3">
      <c r="A24" s="57"/>
      <c r="B24" s="55" t="s">
        <v>48</v>
      </c>
      <c r="C24" s="42">
        <v>3537910.5605042586</v>
      </c>
      <c r="D24" s="56">
        <v>1</v>
      </c>
      <c r="E24" s="168">
        <f t="shared" si="0"/>
        <v>3537910.5605042586</v>
      </c>
      <c r="F24" s="40"/>
    </row>
    <row r="25" spans="1:7" ht="15" x14ac:dyDescent="0.3">
      <c r="A25" s="57"/>
      <c r="B25" s="55" t="s">
        <v>49</v>
      </c>
      <c r="C25" s="42">
        <v>3522210.3343581557</v>
      </c>
      <c r="D25" s="56">
        <v>1</v>
      </c>
      <c r="E25" s="168">
        <f t="shared" si="0"/>
        <v>3522210.3343581557</v>
      </c>
      <c r="F25" s="40"/>
    </row>
    <row r="26" spans="1:7" ht="15" x14ac:dyDescent="0.3">
      <c r="A26" s="57"/>
      <c r="B26" s="55" t="s">
        <v>50</v>
      </c>
      <c r="C26" s="42">
        <v>24866880.364220746</v>
      </c>
      <c r="D26" s="56">
        <v>1</v>
      </c>
      <c r="E26" s="168">
        <f t="shared" si="0"/>
        <v>24866880.364220746</v>
      </c>
      <c r="F26" s="40"/>
    </row>
    <row r="27" spans="1:7" ht="14" x14ac:dyDescent="0.3">
      <c r="B27" s="58" t="s">
        <v>34</v>
      </c>
      <c r="C27" s="59">
        <f>SUM(C15:C26)</f>
        <v>844381232.74277747</v>
      </c>
      <c r="D27" s="60"/>
      <c r="E27" s="169">
        <f>SUM(E15:E26)</f>
        <v>844381232.74277747</v>
      </c>
      <c r="F27" s="62"/>
    </row>
    <row r="28" spans="1:7" ht="14" x14ac:dyDescent="0.3">
      <c r="B28" s="68"/>
      <c r="C28" s="69"/>
      <c r="D28" s="70"/>
      <c r="E28" s="71"/>
      <c r="F28" s="71"/>
      <c r="G28" s="72"/>
    </row>
    <row r="29" spans="1:7" x14ac:dyDescent="0.3">
      <c r="B29" s="73" t="s">
        <v>0</v>
      </c>
      <c r="C29" s="74"/>
      <c r="D29" s="75"/>
      <c r="E29" s="74"/>
      <c r="F29" s="74"/>
    </row>
    <row r="30" spans="1:7" x14ac:dyDescent="0.3">
      <c r="B30" s="74" t="s">
        <v>62</v>
      </c>
      <c r="C30" s="74"/>
      <c r="D30" s="75"/>
      <c r="E30" s="74"/>
      <c r="F30" s="74"/>
    </row>
    <row r="31" spans="1:7" x14ac:dyDescent="0.3">
      <c r="B31" s="74" t="s">
        <v>72</v>
      </c>
      <c r="C31" s="74"/>
      <c r="D31" s="75"/>
      <c r="E31" s="74"/>
      <c r="F31" s="74"/>
    </row>
    <row r="32" spans="1:7" x14ac:dyDescent="0.3">
      <c r="B32" s="74" t="s">
        <v>66</v>
      </c>
      <c r="C32" s="74"/>
      <c r="D32" s="75"/>
      <c r="E32" s="74"/>
      <c r="F32" s="74"/>
    </row>
    <row r="33" spans="2:6" x14ac:dyDescent="0.3">
      <c r="B33" s="32" t="s">
        <v>96</v>
      </c>
    </row>
    <row r="34" spans="2:6" x14ac:dyDescent="0.3">
      <c r="B34" s="32" t="s">
        <v>74</v>
      </c>
      <c r="C34" s="33"/>
      <c r="D34" s="35"/>
      <c r="E34" s="33"/>
      <c r="F34" s="33"/>
    </row>
    <row r="35" spans="2:6" ht="12.75" customHeight="1" x14ac:dyDescent="0.3">
      <c r="B35" s="190" t="s">
        <v>105</v>
      </c>
      <c r="C35" s="190"/>
      <c r="D35" s="190"/>
      <c r="E35" s="190"/>
      <c r="F35" s="190"/>
    </row>
    <row r="36" spans="2:6" x14ac:dyDescent="0.3">
      <c r="B36" s="190"/>
      <c r="C36" s="190"/>
      <c r="D36" s="190"/>
      <c r="E36" s="190"/>
      <c r="F36" s="190"/>
    </row>
    <row r="37" spans="2:6" ht="30" customHeight="1" x14ac:dyDescent="0.3">
      <c r="B37" s="191" t="s">
        <v>108</v>
      </c>
      <c r="C37" s="191"/>
      <c r="D37" s="191"/>
      <c r="E37" s="191"/>
      <c r="F37" s="191"/>
    </row>
    <row r="38" spans="2:6" s="173" customFormat="1" ht="18" customHeight="1" x14ac:dyDescent="0.3">
      <c r="B38" s="33" t="s">
        <v>100</v>
      </c>
      <c r="C38" s="33"/>
      <c r="D38" s="35"/>
      <c r="E38" s="33"/>
      <c r="F38" s="33"/>
    </row>
    <row r="39" spans="2:6" x14ac:dyDescent="0.3">
      <c r="B39" s="32" t="s">
        <v>76</v>
      </c>
      <c r="C39" s="33"/>
      <c r="D39" s="35"/>
      <c r="E39" s="33"/>
      <c r="F39" s="33"/>
    </row>
    <row r="40" spans="2:6" x14ac:dyDescent="0.3">
      <c r="B40" s="33"/>
      <c r="C40" s="33"/>
      <c r="D40" s="35"/>
      <c r="E40" s="33"/>
      <c r="F40" s="33"/>
    </row>
    <row r="43" spans="2:6" ht="19" x14ac:dyDescent="0.4">
      <c r="B43" s="76" t="s">
        <v>68</v>
      </c>
      <c r="C43" s="77"/>
      <c r="F43" s="78"/>
    </row>
  </sheetData>
  <sheetProtection selectLockedCells="1"/>
  <mergeCells count="8">
    <mergeCell ref="B35:F36"/>
    <mergeCell ref="B37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81A42-E6EC-4835-A31A-6F791446497F}">
  <sheetPr>
    <tabColor theme="3" tint="0.39997558519241921"/>
    <pageSetUpPr fitToPage="1"/>
  </sheetPr>
  <dimension ref="A1:AG62"/>
  <sheetViews>
    <sheetView showGridLines="0" zoomScale="90" workbookViewId="0">
      <pane xSplit="4" ySplit="10" topLeftCell="E11" activePane="bottomRight" state="frozen"/>
      <selection sqref="A1:AC61"/>
      <selection pane="topRight" sqref="A1:AC61"/>
      <selection pane="bottomLeft" sqref="A1:AC61"/>
      <selection pane="bottomRight" sqref="A1:AC61"/>
    </sheetView>
  </sheetViews>
  <sheetFormatPr baseColWidth="10" defaultColWidth="0" defaultRowHeight="12.5" x14ac:dyDescent="0.25"/>
  <cols>
    <col min="1" max="1" width="8.26953125" style="1" customWidth="1"/>
    <col min="2" max="2" width="15.54296875" style="1" customWidth="1"/>
    <col min="3" max="4" width="13.26953125" style="1" customWidth="1"/>
    <col min="5" max="25" width="14.453125" style="1" bestFit="1" customWidth="1"/>
    <col min="26" max="26" width="18" style="1" customWidth="1"/>
    <col min="27" max="28" width="14.453125" style="1" bestFit="1" customWidth="1"/>
    <col min="29" max="29" width="17.7265625" style="1" customWidth="1"/>
    <col min="30" max="30" width="19.8164062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4" x14ac:dyDescent="0.25">
      <c r="A1" s="156" t="s">
        <v>79</v>
      </c>
      <c r="B1" s="157"/>
      <c r="C1" s="157"/>
      <c r="D1" s="157"/>
    </row>
    <row r="2" spans="1:33" ht="15.5" x14ac:dyDescent="0.25">
      <c r="A2" s="156" t="s">
        <v>55</v>
      </c>
      <c r="B2" s="157"/>
      <c r="C2" s="157"/>
      <c r="D2" s="205"/>
      <c r="E2" s="205"/>
      <c r="F2" s="81"/>
    </row>
    <row r="3" spans="1:33" ht="15.5" x14ac:dyDescent="0.25">
      <c r="A3" s="156" t="s">
        <v>56</v>
      </c>
      <c r="B3" s="157"/>
      <c r="C3" s="157"/>
      <c r="D3" s="158" t="s">
        <v>133</v>
      </c>
      <c r="E3" s="81"/>
      <c r="F3" s="81"/>
    </row>
    <row r="4" spans="1:33" ht="15.5" x14ac:dyDescent="0.25">
      <c r="A4" s="156" t="s">
        <v>57</v>
      </c>
      <c r="B4" s="157"/>
      <c r="C4" s="157"/>
      <c r="D4" s="159"/>
      <c r="E4" s="81"/>
      <c r="F4" s="81"/>
      <c r="H4" s="83"/>
    </row>
    <row r="5" spans="1:33" ht="15.5" x14ac:dyDescent="0.25">
      <c r="A5" s="156" t="s">
        <v>59</v>
      </c>
      <c r="B5" s="157"/>
      <c r="C5" s="157"/>
      <c r="D5" s="159"/>
      <c r="E5" s="81"/>
      <c r="F5" s="81"/>
    </row>
    <row r="6" spans="1:33" ht="15.5" x14ac:dyDescent="0.25">
      <c r="A6" s="156" t="s">
        <v>28</v>
      </c>
      <c r="B6" s="157"/>
      <c r="C6" s="157"/>
      <c r="D6" s="160">
        <v>2035</v>
      </c>
      <c r="E6" s="84"/>
      <c r="F6" s="84"/>
    </row>
    <row r="7" spans="1:33" ht="15.5" x14ac:dyDescent="0.25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3">
      <c r="A8" s="162" t="s">
        <v>60</v>
      </c>
      <c r="B8" s="157"/>
      <c r="C8" s="157"/>
      <c r="D8" s="161" t="s">
        <v>38</v>
      </c>
    </row>
    <row r="9" spans="1:33" ht="16" thickBot="1" x14ac:dyDescent="0.3">
      <c r="C9" s="195"/>
      <c r="D9" s="195"/>
    </row>
    <row r="10" spans="1:33" s="93" customFormat="1" ht="31.5" thickBot="1" x14ac:dyDescent="0.3">
      <c r="A10" s="3" t="s">
        <v>122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4" x14ac:dyDescent="0.25">
      <c r="A11" s="201">
        <v>49310</v>
      </c>
      <c r="B11" s="199">
        <v>44384415.880143993</v>
      </c>
      <c r="C11" s="94" t="s">
        <v>35</v>
      </c>
      <c r="D11" s="95">
        <v>21</v>
      </c>
      <c r="E11" s="148">
        <v>57021.704670069084</v>
      </c>
      <c r="F11" s="149">
        <v>38988.544933661869</v>
      </c>
      <c r="G11" s="149">
        <v>30528.913380387763</v>
      </c>
      <c r="H11" s="149">
        <v>32703.541065798418</v>
      </c>
      <c r="I11" s="149">
        <v>63481.525969270806</v>
      </c>
      <c r="J11" s="149">
        <v>60897.124501512801</v>
      </c>
      <c r="K11" s="149">
        <v>92828.523312165285</v>
      </c>
      <c r="L11" s="149">
        <v>39166.972584839787</v>
      </c>
      <c r="M11" s="149">
        <v>50090.659206001706</v>
      </c>
      <c r="N11" s="149">
        <v>57255.813548249309</v>
      </c>
      <c r="O11" s="149">
        <v>66731.144978212513</v>
      </c>
      <c r="P11" s="149">
        <v>74104.055099665668</v>
      </c>
      <c r="Q11" s="149">
        <v>72682.714521962946</v>
      </c>
      <c r="R11" s="149">
        <v>65688.449896550053</v>
      </c>
      <c r="S11" s="149">
        <v>65088.243329015</v>
      </c>
      <c r="T11" s="149">
        <v>62939.340800941391</v>
      </c>
      <c r="U11" s="149">
        <v>58984.662939208873</v>
      </c>
      <c r="V11" s="149">
        <v>89015.061645763504</v>
      </c>
      <c r="W11" s="149">
        <v>107013.7116019</v>
      </c>
      <c r="X11" s="149">
        <v>116456.28599026457</v>
      </c>
      <c r="Y11" s="149">
        <v>106648.75544417895</v>
      </c>
      <c r="Z11" s="149">
        <v>85771.808848299115</v>
      </c>
      <c r="AA11" s="149">
        <v>54940.571443016437</v>
      </c>
      <c r="AB11" s="150">
        <v>28316.496352841692</v>
      </c>
      <c r="AC11" s="151">
        <v>33124237.147339325</v>
      </c>
      <c r="AF11" s="1" t="s">
        <v>1</v>
      </c>
      <c r="AG11" s="1">
        <v>1</v>
      </c>
    </row>
    <row r="12" spans="1:33" ht="14" x14ac:dyDescent="0.25">
      <c r="A12" s="201"/>
      <c r="B12" s="199"/>
      <c r="C12" s="100" t="s">
        <v>36</v>
      </c>
      <c r="D12" s="101">
        <v>4</v>
      </c>
      <c r="E12" s="145">
        <v>71239.424776366766</v>
      </c>
      <c r="F12" s="146">
        <v>49109.41111204472</v>
      </c>
      <c r="G12" s="146">
        <v>38709.292531974599</v>
      </c>
      <c r="H12" s="146">
        <v>37132.318686484738</v>
      </c>
      <c r="I12" s="146">
        <v>52444.841988921558</v>
      </c>
      <c r="J12" s="146">
        <v>26965.41654268988</v>
      </c>
      <c r="K12" s="146">
        <v>52393.140682320307</v>
      </c>
      <c r="L12" s="146">
        <v>23087.663733118756</v>
      </c>
      <c r="M12" s="146">
        <v>38188.954845942309</v>
      </c>
      <c r="N12" s="146">
        <v>50550.398840202324</v>
      </c>
      <c r="O12" s="146">
        <v>61164.830846857847</v>
      </c>
      <c r="P12" s="146">
        <v>66674.396721547251</v>
      </c>
      <c r="Q12" s="146">
        <v>63832.700535322139</v>
      </c>
      <c r="R12" s="146">
        <v>51087.467680935813</v>
      </c>
      <c r="S12" s="146">
        <v>37294.560379405608</v>
      </c>
      <c r="T12" s="146">
        <v>29062.659632584331</v>
      </c>
      <c r="U12" s="146">
        <v>22308.027524821049</v>
      </c>
      <c r="V12" s="146">
        <v>69149.720205405523</v>
      </c>
      <c r="W12" s="146">
        <v>89106.511701367242</v>
      </c>
      <c r="X12" s="146">
        <v>98141.363595373274</v>
      </c>
      <c r="Y12" s="146">
        <v>91200.443313274402</v>
      </c>
      <c r="Z12" s="146">
        <v>75191.617496636638</v>
      </c>
      <c r="AA12" s="146">
        <v>51643.470078923172</v>
      </c>
      <c r="AB12" s="147">
        <v>29774.585056512951</v>
      </c>
      <c r="AC12" s="152">
        <v>5101812.8740361324</v>
      </c>
      <c r="AF12" s="1" t="s">
        <v>3</v>
      </c>
      <c r="AG12" s="1">
        <v>1</v>
      </c>
    </row>
    <row r="13" spans="1:33" ht="14" x14ac:dyDescent="0.25">
      <c r="A13" s="201"/>
      <c r="B13" s="199"/>
      <c r="C13" s="106" t="s">
        <v>37</v>
      </c>
      <c r="D13" s="107">
        <v>6</v>
      </c>
      <c r="E13" s="174">
        <v>71154.683662129552</v>
      </c>
      <c r="F13" s="143">
        <v>49191.9070445709</v>
      </c>
      <c r="G13" s="143">
        <v>34211.694772532064</v>
      </c>
      <c r="H13" s="143">
        <v>27500.953667014044</v>
      </c>
      <c r="I13" s="143">
        <v>28850.177268267184</v>
      </c>
      <c r="J13" s="143">
        <v>950.22228385263077</v>
      </c>
      <c r="K13" s="143">
        <v>9053.6192452249506</v>
      </c>
      <c r="L13" s="143">
        <v>82805.207162952182</v>
      </c>
      <c r="M13" s="143">
        <v>48039.005653039363</v>
      </c>
      <c r="N13" s="143">
        <v>28373.014802355177</v>
      </c>
      <c r="O13" s="143">
        <v>30549.793983352403</v>
      </c>
      <c r="P13" s="143">
        <v>34634.762094416968</v>
      </c>
      <c r="Q13" s="143">
        <v>36100.726184747829</v>
      </c>
      <c r="R13" s="143">
        <v>34128.49901804408</v>
      </c>
      <c r="S13" s="143">
        <v>30424.875635060023</v>
      </c>
      <c r="T13" s="143">
        <v>30075.63956625553</v>
      </c>
      <c r="U13" s="143">
        <v>31810.451889737036</v>
      </c>
      <c r="V13" s="143">
        <v>53796.193123279467</v>
      </c>
      <c r="W13" s="143">
        <v>74767.100721543378</v>
      </c>
      <c r="X13" s="143">
        <v>86936.139886665609</v>
      </c>
      <c r="Y13" s="143">
        <v>81353.73958131799</v>
      </c>
      <c r="Z13" s="143">
        <v>64228.524081166463</v>
      </c>
      <c r="AA13" s="143">
        <v>39518.417583654234</v>
      </c>
      <c r="AB13" s="144">
        <v>17938.96088357555</v>
      </c>
      <c r="AC13" s="153">
        <v>6158365.8587685283</v>
      </c>
      <c r="AF13" s="1" t="s">
        <v>2</v>
      </c>
      <c r="AG13" s="1">
        <v>1</v>
      </c>
    </row>
    <row r="14" spans="1:33" ht="14.5" thickBot="1" x14ac:dyDescent="0.3">
      <c r="A14" s="202"/>
      <c r="B14" s="200"/>
      <c r="C14" s="122" t="s">
        <v>34</v>
      </c>
      <c r="D14" s="123">
        <v>31</v>
      </c>
      <c r="E14" s="108">
        <v>1909341.5991496951</v>
      </c>
      <c r="F14" s="109">
        <v>1310348.5303225035</v>
      </c>
      <c r="G14" s="109">
        <v>1001214.5197512337</v>
      </c>
      <c r="H14" s="109">
        <v>1000309.35912979</v>
      </c>
      <c r="I14" s="109">
        <v>1715992.4769199763</v>
      </c>
      <c r="J14" s="109">
        <v>1392402.6144056441</v>
      </c>
      <c r="K14" s="109">
        <v>2213293.2677561021</v>
      </c>
      <c r="L14" s="109">
        <v>1411688.3221918237</v>
      </c>
      <c r="M14" s="109">
        <v>1492893.6966280413</v>
      </c>
      <c r="N14" s="109">
        <v>1574811.7686881756</v>
      </c>
      <c r="O14" s="109">
        <v>1829312.1318300087</v>
      </c>
      <c r="P14" s="109">
        <v>2030691.3165456697</v>
      </c>
      <c r="Q14" s="109">
        <v>1998272.1642109975</v>
      </c>
      <c r="R14" s="109">
        <v>1788578.3126595588</v>
      </c>
      <c r="S14" s="109">
        <v>1698580.6052372975</v>
      </c>
      <c r="T14" s="109">
        <v>1618430.6327476397</v>
      </c>
      <c r="U14" s="109">
        <v>1518772.7431610927</v>
      </c>
      <c r="V14" s="109">
        <v>2468692.3341223323</v>
      </c>
      <c r="W14" s="109">
        <v>3052316.594774629</v>
      </c>
      <c r="X14" s="109">
        <v>3359764.2994970428</v>
      </c>
      <c r="Y14" s="109">
        <v>3092548.0750687635</v>
      </c>
      <c r="Z14" s="109">
        <v>2487345.6002878267</v>
      </c>
      <c r="AA14" s="109">
        <v>1597436.3861209634</v>
      </c>
      <c r="AB14" s="142">
        <v>821378.52893718064</v>
      </c>
      <c r="AC14" s="152">
        <v>44384415.880143985</v>
      </c>
      <c r="AD14" s="152"/>
    </row>
    <row r="15" spans="1:33" ht="14" x14ac:dyDescent="0.25">
      <c r="A15" s="201">
        <v>49341</v>
      </c>
      <c r="B15" s="199">
        <v>39997236.965559401</v>
      </c>
      <c r="C15" s="94" t="s">
        <v>35</v>
      </c>
      <c r="D15" s="95">
        <v>20</v>
      </c>
      <c r="E15" s="148">
        <v>67943.305656003024</v>
      </c>
      <c r="F15" s="149">
        <v>50385.275885233947</v>
      </c>
      <c r="G15" s="149">
        <v>42360.101420142229</v>
      </c>
      <c r="H15" s="149">
        <v>47385.265358847013</v>
      </c>
      <c r="I15" s="149">
        <v>97106.767935742595</v>
      </c>
      <c r="J15" s="149">
        <v>125446.83384149625</v>
      </c>
      <c r="K15" s="149">
        <v>141589.56273027929</v>
      </c>
      <c r="L15" s="149">
        <v>8844.5140913777177</v>
      </c>
      <c r="M15" s="149">
        <v>23834.717134043214</v>
      </c>
      <c r="N15" s="149">
        <v>32593.087463316955</v>
      </c>
      <c r="O15" s="149">
        <v>43283.577063047538</v>
      </c>
      <c r="P15" s="149">
        <v>51237.702173644582</v>
      </c>
      <c r="Q15" s="149">
        <v>44029.54057816296</v>
      </c>
      <c r="R15" s="149">
        <v>36995.029336834792</v>
      </c>
      <c r="S15" s="149">
        <v>40474.770065013356</v>
      </c>
      <c r="T15" s="149">
        <v>41514.963035571309</v>
      </c>
      <c r="U15" s="149">
        <v>38473.879284392657</v>
      </c>
      <c r="V15" s="149">
        <v>101587.13904500261</v>
      </c>
      <c r="W15" s="149">
        <v>118324.53124739334</v>
      </c>
      <c r="X15" s="149">
        <v>131035.65169478014</v>
      </c>
      <c r="Y15" s="149">
        <v>120425.86992808488</v>
      </c>
      <c r="Z15" s="149">
        <v>97629.686206763305</v>
      </c>
      <c r="AA15" s="149">
        <v>62996.494512074671</v>
      </c>
      <c r="AB15" s="150">
        <v>32951.370373243073</v>
      </c>
      <c r="AC15" s="151">
        <v>31968992.721209828</v>
      </c>
      <c r="AF15" s="1" t="s">
        <v>1</v>
      </c>
      <c r="AG15" s="1">
        <v>2</v>
      </c>
    </row>
    <row r="16" spans="1:33" ht="14" x14ac:dyDescent="0.25">
      <c r="A16" s="201"/>
      <c r="B16" s="199"/>
      <c r="C16" s="100" t="s">
        <v>36</v>
      </c>
      <c r="D16" s="101">
        <v>4</v>
      </c>
      <c r="E16" s="145">
        <v>80804.312211686221</v>
      </c>
      <c r="F16" s="146">
        <v>62283.074950780072</v>
      </c>
      <c r="G16" s="146">
        <v>50949.793985346623</v>
      </c>
      <c r="H16" s="146">
        <v>49774.754853260027</v>
      </c>
      <c r="I16" s="146">
        <v>68007.578832099971</v>
      </c>
      <c r="J16" s="146">
        <v>43923.663926807567</v>
      </c>
      <c r="K16" s="146">
        <v>77348.4696282613</v>
      </c>
      <c r="L16" s="146">
        <v>0</v>
      </c>
      <c r="M16" s="146">
        <v>5476.1440399789426</v>
      </c>
      <c r="N16" s="146">
        <v>24745.510424442622</v>
      </c>
      <c r="O16" s="146">
        <v>37365.326551359183</v>
      </c>
      <c r="P16" s="146">
        <v>45572.46202870072</v>
      </c>
      <c r="Q16" s="146">
        <v>42292.900294883475</v>
      </c>
      <c r="R16" s="146">
        <v>26836.062120243787</v>
      </c>
      <c r="S16" s="146">
        <v>11000.852939232922</v>
      </c>
      <c r="T16" s="146">
        <v>3796.0918600964069</v>
      </c>
      <c r="U16" s="146">
        <v>729.16318855131976</v>
      </c>
      <c r="V16" s="146">
        <v>81052.888460812013</v>
      </c>
      <c r="W16" s="146">
        <v>98371.481633268297</v>
      </c>
      <c r="X16" s="146">
        <v>109689.71678568603</v>
      </c>
      <c r="Y16" s="146">
        <v>102290.145829641</v>
      </c>
      <c r="Z16" s="146">
        <v>84985.298656657033</v>
      </c>
      <c r="AA16" s="146">
        <v>59055.262434800905</v>
      </c>
      <c r="AB16" s="147">
        <v>34962.966304986228</v>
      </c>
      <c r="AC16" s="152">
        <v>4805255.6877663322</v>
      </c>
      <c r="AF16" s="1" t="s">
        <v>3</v>
      </c>
      <c r="AG16" s="1">
        <v>2</v>
      </c>
    </row>
    <row r="17" spans="1:33" ht="14" x14ac:dyDescent="0.25">
      <c r="A17" s="201"/>
      <c r="B17" s="199"/>
      <c r="C17" s="106" t="s">
        <v>37</v>
      </c>
      <c r="D17" s="107">
        <v>4</v>
      </c>
      <c r="E17" s="174">
        <v>78812.251844016893</v>
      </c>
      <c r="F17" s="143">
        <v>56677.333402405871</v>
      </c>
      <c r="G17" s="143">
        <v>43244.132103427619</v>
      </c>
      <c r="H17" s="143">
        <v>37841.686620922235</v>
      </c>
      <c r="I17" s="143">
        <v>41510.493666971677</v>
      </c>
      <c r="J17" s="143">
        <v>10259.807489569643</v>
      </c>
      <c r="K17" s="143">
        <v>27344.295255378678</v>
      </c>
      <c r="L17" s="143">
        <v>0</v>
      </c>
      <c r="M17" s="143">
        <v>0</v>
      </c>
      <c r="N17" s="143">
        <v>0</v>
      </c>
      <c r="O17" s="143">
        <v>0</v>
      </c>
      <c r="P17" s="143">
        <v>458.10424364768551</v>
      </c>
      <c r="Q17" s="143">
        <v>1170.0147821787689</v>
      </c>
      <c r="R17" s="143">
        <v>0</v>
      </c>
      <c r="S17" s="143">
        <v>0</v>
      </c>
      <c r="T17" s="143">
        <v>0</v>
      </c>
      <c r="U17" s="143">
        <v>0</v>
      </c>
      <c r="V17" s="143">
        <v>65309.89015346302</v>
      </c>
      <c r="W17" s="143">
        <v>88848.811068178489</v>
      </c>
      <c r="X17" s="143">
        <v>106490.95731978338</v>
      </c>
      <c r="Y17" s="143">
        <v>100992.78811443987</v>
      </c>
      <c r="Z17" s="143">
        <v>79741.12308755859</v>
      </c>
      <c r="AA17" s="143">
        <v>47428.858531213547</v>
      </c>
      <c r="AB17" s="144">
        <v>19616.591462654094</v>
      </c>
      <c r="AC17" s="153">
        <v>3222988.5565832402</v>
      </c>
      <c r="AF17" s="1" t="s">
        <v>2</v>
      </c>
      <c r="AG17" s="1">
        <v>2</v>
      </c>
    </row>
    <row r="18" spans="1:33" ht="14.5" thickBot="1" x14ac:dyDescent="0.3">
      <c r="A18" s="202"/>
      <c r="B18" s="200"/>
      <c r="C18" s="112" t="s">
        <v>34</v>
      </c>
      <c r="D18" s="113">
        <v>28</v>
      </c>
      <c r="E18" s="108">
        <v>1997332.3693428729</v>
      </c>
      <c r="F18" s="109">
        <v>1483547.1511174226</v>
      </c>
      <c r="G18" s="109">
        <v>1223977.7327579416</v>
      </c>
      <c r="H18" s="109">
        <v>1298171.0730736693</v>
      </c>
      <c r="I18" s="109">
        <v>2380207.6487111389</v>
      </c>
      <c r="J18" s="109">
        <v>2725670.5624954337</v>
      </c>
      <c r="K18" s="109">
        <v>3250562.3141401457</v>
      </c>
      <c r="L18" s="109">
        <v>176890.28182755434</v>
      </c>
      <c r="M18" s="109">
        <v>498598.91884078004</v>
      </c>
      <c r="N18" s="109">
        <v>750843.79096410959</v>
      </c>
      <c r="O18" s="109">
        <v>1015132.8474663874</v>
      </c>
      <c r="P18" s="109">
        <v>1208876.3085622853</v>
      </c>
      <c r="Q18" s="109">
        <v>1054442.4718715083</v>
      </c>
      <c r="R18" s="109">
        <v>847244.835217671</v>
      </c>
      <c r="S18" s="109">
        <v>853498.81305719877</v>
      </c>
      <c r="T18" s="109">
        <v>845483.62815181178</v>
      </c>
      <c r="U18" s="109">
        <v>772394.23844205844</v>
      </c>
      <c r="V18" s="109">
        <v>2617193.8953571524</v>
      </c>
      <c r="W18" s="109">
        <v>3115371.7957536541</v>
      </c>
      <c r="X18" s="109">
        <v>3485435.7303174804</v>
      </c>
      <c r="Y18" s="109">
        <v>3221649.1343380213</v>
      </c>
      <c r="Z18" s="109">
        <v>2611499.4111121283</v>
      </c>
      <c r="AA18" s="109">
        <v>1685866.3741055513</v>
      </c>
      <c r="AB18" s="142">
        <v>877345.63853542262</v>
      </c>
      <c r="AC18" s="152">
        <v>39997236.965559401</v>
      </c>
      <c r="AD18" s="152"/>
    </row>
    <row r="19" spans="1:33" ht="14" x14ac:dyDescent="0.25">
      <c r="A19" s="204">
        <v>49369</v>
      </c>
      <c r="B19" s="199">
        <v>42984467.985650919</v>
      </c>
      <c r="C19" s="94" t="s">
        <v>35</v>
      </c>
      <c r="D19" s="95">
        <v>19</v>
      </c>
      <c r="E19" s="148">
        <v>69790.856125640217</v>
      </c>
      <c r="F19" s="149">
        <v>51288.860855435654</v>
      </c>
      <c r="G19" s="149">
        <v>44618.167345598653</v>
      </c>
      <c r="H19" s="149">
        <v>50149.79842857919</v>
      </c>
      <c r="I19" s="149">
        <v>98434.502377274257</v>
      </c>
      <c r="J19" s="149">
        <v>118036.27628403115</v>
      </c>
      <c r="K19" s="149">
        <v>133705.86242066481</v>
      </c>
      <c r="L19" s="149">
        <v>11555.322397561737</v>
      </c>
      <c r="M19" s="149">
        <v>25202.870339663048</v>
      </c>
      <c r="N19" s="149">
        <v>32367.004154216389</v>
      </c>
      <c r="O19" s="149">
        <v>44375.328811427586</v>
      </c>
      <c r="P19" s="149">
        <v>51785.909011782904</v>
      </c>
      <c r="Q19" s="149">
        <v>43823.124590342137</v>
      </c>
      <c r="R19" s="149">
        <v>37033.402356909297</v>
      </c>
      <c r="S19" s="149">
        <v>42795.679483828528</v>
      </c>
      <c r="T19" s="149">
        <v>44484.923534564703</v>
      </c>
      <c r="U19" s="149">
        <v>43284.191784865136</v>
      </c>
      <c r="V19" s="149">
        <v>106485.05390286072</v>
      </c>
      <c r="W19" s="149">
        <v>124882.60829981437</v>
      </c>
      <c r="X19" s="149">
        <v>133506.92350882216</v>
      </c>
      <c r="Y19" s="149">
        <v>121385.98270748119</v>
      </c>
      <c r="Z19" s="149">
        <v>97181.50571085501</v>
      </c>
      <c r="AA19" s="149">
        <v>64730.195568961171</v>
      </c>
      <c r="AB19" s="150">
        <v>35773.981969248714</v>
      </c>
      <c r="AC19" s="151">
        <v>30906888.307438146</v>
      </c>
      <c r="AF19" s="1" t="s">
        <v>1</v>
      </c>
      <c r="AG19" s="1">
        <v>3</v>
      </c>
    </row>
    <row r="20" spans="1:33" ht="14" x14ac:dyDescent="0.25">
      <c r="A20" s="201"/>
      <c r="B20" s="199"/>
      <c r="C20" s="100" t="s">
        <v>36</v>
      </c>
      <c r="D20" s="101">
        <v>5</v>
      </c>
      <c r="E20" s="145">
        <v>77126.052351246108</v>
      </c>
      <c r="F20" s="146">
        <v>57471.190010117454</v>
      </c>
      <c r="G20" s="146">
        <v>48725.277187128559</v>
      </c>
      <c r="H20" s="146">
        <v>47183.704189587283</v>
      </c>
      <c r="I20" s="146">
        <v>64470.811224757061</v>
      </c>
      <c r="J20" s="146">
        <v>39810.070181104376</v>
      </c>
      <c r="K20" s="146">
        <v>70909.391164807792</v>
      </c>
      <c r="L20" s="146">
        <v>6347.9984249693107</v>
      </c>
      <c r="M20" s="146">
        <v>18453.712036689791</v>
      </c>
      <c r="N20" s="146">
        <v>33245.229072796894</v>
      </c>
      <c r="O20" s="146">
        <v>44372.434795018613</v>
      </c>
      <c r="P20" s="146">
        <v>49556.732606262405</v>
      </c>
      <c r="Q20" s="146">
        <v>44278.088623366108</v>
      </c>
      <c r="R20" s="146">
        <v>29506.788403003615</v>
      </c>
      <c r="S20" s="146">
        <v>18389.172869211037</v>
      </c>
      <c r="T20" s="146">
        <v>13831.874783601774</v>
      </c>
      <c r="U20" s="146">
        <v>11131.844174349004</v>
      </c>
      <c r="V20" s="146">
        <v>81600.8299280387</v>
      </c>
      <c r="W20" s="146">
        <v>103870.93361078917</v>
      </c>
      <c r="X20" s="146">
        <v>112467.80826806306</v>
      </c>
      <c r="Y20" s="146">
        <v>102326.59061598226</v>
      </c>
      <c r="Z20" s="146">
        <v>84625.146427955275</v>
      </c>
      <c r="AA20" s="146">
        <v>60669.200839421341</v>
      </c>
      <c r="AB20" s="147">
        <v>37319.480410347816</v>
      </c>
      <c r="AC20" s="152">
        <v>6288451.8109930726</v>
      </c>
      <c r="AF20" s="1" t="s">
        <v>3</v>
      </c>
      <c r="AG20" s="1">
        <v>3</v>
      </c>
    </row>
    <row r="21" spans="1:33" ht="14" x14ac:dyDescent="0.25">
      <c r="A21" s="201"/>
      <c r="B21" s="199"/>
      <c r="C21" s="106" t="s">
        <v>37</v>
      </c>
      <c r="D21" s="107">
        <v>7</v>
      </c>
      <c r="E21" s="174">
        <v>73298.167270047416</v>
      </c>
      <c r="F21" s="143">
        <v>50989.590888133651</v>
      </c>
      <c r="G21" s="143">
        <v>40389.771236236949</v>
      </c>
      <c r="H21" s="143">
        <v>35826.15867619792</v>
      </c>
      <c r="I21" s="143">
        <v>39928.056884482889</v>
      </c>
      <c r="J21" s="143">
        <v>7462.2028506080624</v>
      </c>
      <c r="K21" s="143">
        <v>21098.858360933729</v>
      </c>
      <c r="L21" s="143">
        <v>5018.9514172429908</v>
      </c>
      <c r="M21" s="143">
        <v>0</v>
      </c>
      <c r="N21" s="143">
        <v>1535.3395677995368</v>
      </c>
      <c r="O21" s="143">
        <v>8884.241000684342</v>
      </c>
      <c r="P21" s="143">
        <v>12079.611606834822</v>
      </c>
      <c r="Q21" s="143">
        <v>12793.50468433041</v>
      </c>
      <c r="R21" s="143">
        <v>10241.140146425356</v>
      </c>
      <c r="S21" s="143">
        <v>5671.2397305384166</v>
      </c>
      <c r="T21" s="143">
        <v>2545.6987919575936</v>
      </c>
      <c r="U21" s="143">
        <v>4775.23062217593</v>
      </c>
      <c r="V21" s="143">
        <v>63158.635963479981</v>
      </c>
      <c r="W21" s="143">
        <v>86407.337935260148</v>
      </c>
      <c r="X21" s="143">
        <v>100881.10159547873</v>
      </c>
      <c r="Y21" s="143">
        <v>94465.62738990871</v>
      </c>
      <c r="Z21" s="143">
        <v>75864.097744420316</v>
      </c>
      <c r="AA21" s="143">
        <v>49095.853218683311</v>
      </c>
      <c r="AB21" s="144">
        <v>24607.849163810417</v>
      </c>
      <c r="AC21" s="153">
        <v>5789127.8672196995</v>
      </c>
      <c r="AF21" s="1" t="s">
        <v>2</v>
      </c>
      <c r="AG21" s="1">
        <v>3</v>
      </c>
    </row>
    <row r="22" spans="1:33" ht="14.5" thickBot="1" x14ac:dyDescent="0.3">
      <c r="A22" s="202"/>
      <c r="B22" s="200"/>
      <c r="C22" s="112" t="s">
        <v>34</v>
      </c>
      <c r="D22" s="113">
        <v>31</v>
      </c>
      <c r="E22" s="108">
        <v>2224743.6990337265</v>
      </c>
      <c r="F22" s="109">
        <v>1618771.4425208005</v>
      </c>
      <c r="G22" s="109">
        <v>1374099.9641556758</v>
      </c>
      <c r="H22" s="109">
        <v>1439547.8018243264</v>
      </c>
      <c r="I22" s="109">
        <v>2472105.9994833767</v>
      </c>
      <c r="J22" s="109">
        <v>2493975.0202563703</v>
      </c>
      <c r="K22" s="109">
        <v>3042650.3503432064</v>
      </c>
      <c r="L22" s="109">
        <v>286423.77759922046</v>
      </c>
      <c r="M22" s="109">
        <v>571123.0966370469</v>
      </c>
      <c r="N22" s="109">
        <v>791946.60126869252</v>
      </c>
      <c r="O22" s="109">
        <v>1127183.1083970077</v>
      </c>
      <c r="P22" s="109">
        <v>1316273.2155030309</v>
      </c>
      <c r="Q22" s="109">
        <v>1143584.3431236439</v>
      </c>
      <c r="R22" s="109">
        <v>922856.56782127218</v>
      </c>
      <c r="S22" s="109">
        <v>944762.45265256613</v>
      </c>
      <c r="T22" s="109">
        <v>932192.81261844141</v>
      </c>
      <c r="U22" s="109">
        <v>911485.47913941415</v>
      </c>
      <c r="V22" s="109">
        <v>2873330.625538907</v>
      </c>
      <c r="W22" s="109">
        <v>3496975.59129724</v>
      </c>
      <c r="X22" s="109">
        <v>3805138.2991762874</v>
      </c>
      <c r="Y22" s="109">
        <v>3479226.016251415</v>
      </c>
      <c r="Z22" s="109">
        <v>2800623.0248569637</v>
      </c>
      <c r="AA22" s="109">
        <v>1876890.6925381522</v>
      </c>
      <c r="AB22" s="142">
        <v>1038558.0036141374</v>
      </c>
      <c r="AC22" s="152">
        <v>42984467.985650919</v>
      </c>
      <c r="AD22" s="152"/>
    </row>
    <row r="23" spans="1:33" ht="14" x14ac:dyDescent="0.25">
      <c r="A23" s="204">
        <v>49400</v>
      </c>
      <c r="B23" s="199">
        <v>40075754.797223002</v>
      </c>
      <c r="C23" s="94" t="s">
        <v>35</v>
      </c>
      <c r="D23" s="95">
        <v>21</v>
      </c>
      <c r="E23" s="148">
        <v>63812.413285631061</v>
      </c>
      <c r="F23" s="149">
        <v>47029.84449311244</v>
      </c>
      <c r="G23" s="149">
        <v>39810.73635099089</v>
      </c>
      <c r="H23" s="149">
        <v>45396.292307723299</v>
      </c>
      <c r="I23" s="149">
        <v>93853.504015070546</v>
      </c>
      <c r="J23" s="149">
        <v>117377.19676722508</v>
      </c>
      <c r="K23" s="149">
        <v>136654.68886880399</v>
      </c>
      <c r="L23" s="149">
        <v>4687.2916120737582</v>
      </c>
      <c r="M23" s="149">
        <v>16050.604138759418</v>
      </c>
      <c r="N23" s="149">
        <v>23494.688340015502</v>
      </c>
      <c r="O23" s="149">
        <v>34024.869320354897</v>
      </c>
      <c r="P23" s="149">
        <v>40866.200891536952</v>
      </c>
      <c r="Q23" s="149">
        <v>35695.82543397168</v>
      </c>
      <c r="R23" s="149">
        <v>29446.565570086004</v>
      </c>
      <c r="S23" s="149">
        <v>31873.555972918555</v>
      </c>
      <c r="T23" s="149">
        <v>32253.218779096969</v>
      </c>
      <c r="U23" s="149">
        <v>29675.394390361846</v>
      </c>
      <c r="V23" s="149">
        <v>105687.16698802664</v>
      </c>
      <c r="W23" s="149">
        <v>123975.33857361024</v>
      </c>
      <c r="X23" s="149">
        <v>131081.58046632976</v>
      </c>
      <c r="Y23" s="149">
        <v>120199.36156447591</v>
      </c>
      <c r="Z23" s="149">
        <v>96698.587448171907</v>
      </c>
      <c r="AA23" s="149">
        <v>63251.275931711847</v>
      </c>
      <c r="AB23" s="150">
        <v>34816.459303345466</v>
      </c>
      <c r="AC23" s="151">
        <v>31451965.877081495</v>
      </c>
      <c r="AF23" s="1" t="s">
        <v>1</v>
      </c>
      <c r="AG23" s="1">
        <v>4</v>
      </c>
    </row>
    <row r="24" spans="1:33" ht="14" x14ac:dyDescent="0.25">
      <c r="A24" s="201"/>
      <c r="B24" s="199"/>
      <c r="C24" s="100" t="s">
        <v>36</v>
      </c>
      <c r="D24" s="101">
        <v>4</v>
      </c>
      <c r="E24" s="145">
        <v>78567.906844541954</v>
      </c>
      <c r="F24" s="146">
        <v>58064.225512141857</v>
      </c>
      <c r="G24" s="146">
        <v>46046.892831228077</v>
      </c>
      <c r="H24" s="146">
        <v>44609.833185277828</v>
      </c>
      <c r="I24" s="146">
        <v>64224.347766903818</v>
      </c>
      <c r="J24" s="146">
        <v>41763.439823618777</v>
      </c>
      <c r="K24" s="146">
        <v>80150.46624169065</v>
      </c>
      <c r="L24" s="146">
        <v>0</v>
      </c>
      <c r="M24" s="146">
        <v>4251.3021279393006</v>
      </c>
      <c r="N24" s="146">
        <v>19427.935661510804</v>
      </c>
      <c r="O24" s="146">
        <v>31382.174184470325</v>
      </c>
      <c r="P24" s="146">
        <v>37799.388710382635</v>
      </c>
      <c r="Q24" s="146">
        <v>34902.483191342362</v>
      </c>
      <c r="R24" s="146">
        <v>21695.296671684548</v>
      </c>
      <c r="S24" s="146">
        <v>9732.5692585293727</v>
      </c>
      <c r="T24" s="146">
        <v>6798.7360721529421</v>
      </c>
      <c r="U24" s="146">
        <v>929.39944910784845</v>
      </c>
      <c r="V24" s="146">
        <v>88240.061925085101</v>
      </c>
      <c r="W24" s="146">
        <v>107181.04087992683</v>
      </c>
      <c r="X24" s="146">
        <v>112346.93245383726</v>
      </c>
      <c r="Y24" s="146">
        <v>104037.58035842075</v>
      </c>
      <c r="Z24" s="146">
        <v>85901.655796854364</v>
      </c>
      <c r="AA24" s="146">
        <v>60066.985103510822</v>
      </c>
      <c r="AB24" s="147">
        <v>37632.197215572138</v>
      </c>
      <c r="AC24" s="152">
        <v>4703011.4050629213</v>
      </c>
      <c r="AF24" s="1" t="s">
        <v>3</v>
      </c>
      <c r="AG24" s="1">
        <v>4</v>
      </c>
    </row>
    <row r="25" spans="1:33" ht="14" x14ac:dyDescent="0.25">
      <c r="A25" s="201"/>
      <c r="B25" s="199"/>
      <c r="C25" s="106" t="s">
        <v>37</v>
      </c>
      <c r="D25" s="107">
        <v>5</v>
      </c>
      <c r="E25" s="174">
        <v>72787.984235130643</v>
      </c>
      <c r="F25" s="143">
        <v>51427.471236967962</v>
      </c>
      <c r="G25" s="143">
        <v>39129.151607606575</v>
      </c>
      <c r="H25" s="143">
        <v>33222.277473994218</v>
      </c>
      <c r="I25" s="143">
        <v>36279.158201227991</v>
      </c>
      <c r="J25" s="143">
        <v>2576.8361632464171</v>
      </c>
      <c r="K25" s="143">
        <v>23542.418381739899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v>0</v>
      </c>
      <c r="R25" s="143">
        <v>0</v>
      </c>
      <c r="S25" s="143">
        <v>0</v>
      </c>
      <c r="T25" s="143">
        <v>0</v>
      </c>
      <c r="U25" s="143">
        <v>0</v>
      </c>
      <c r="V25" s="143">
        <v>71007.005800338404</v>
      </c>
      <c r="W25" s="143">
        <v>94304.417526022822</v>
      </c>
      <c r="X25" s="143">
        <v>107003.97253237476</v>
      </c>
      <c r="Y25" s="143">
        <v>100812.7783944066</v>
      </c>
      <c r="Z25" s="143">
        <v>79457.631980597216</v>
      </c>
      <c r="AA25" s="143">
        <v>48856.336017360911</v>
      </c>
      <c r="AB25" s="144">
        <v>23748.063464703857</v>
      </c>
      <c r="AC25" s="153">
        <v>3920777.5150785916</v>
      </c>
      <c r="AF25" s="1" t="s">
        <v>2</v>
      </c>
      <c r="AG25" s="1">
        <v>4</v>
      </c>
    </row>
    <row r="26" spans="1:33" ht="14.5" thickBot="1" x14ac:dyDescent="0.3">
      <c r="A26" s="202"/>
      <c r="B26" s="200"/>
      <c r="C26" s="112" t="s">
        <v>34</v>
      </c>
      <c r="D26" s="113">
        <v>30</v>
      </c>
      <c r="E26" s="108">
        <v>2018272.2275520735</v>
      </c>
      <c r="F26" s="109">
        <v>1477020.9925887682</v>
      </c>
      <c r="G26" s="109">
        <v>1215858.7927337538</v>
      </c>
      <c r="H26" s="109">
        <v>1297872.8585732717</v>
      </c>
      <c r="I26" s="109">
        <v>2409216.7663902366</v>
      </c>
      <c r="J26" s="109">
        <v>2644859.072222434</v>
      </c>
      <c r="K26" s="109">
        <v>3308062.4231203459</v>
      </c>
      <c r="L26" s="109">
        <v>98433.123853548925</v>
      </c>
      <c r="M26" s="109">
        <v>354067.89542570495</v>
      </c>
      <c r="N26" s="109">
        <v>571100.19778636878</v>
      </c>
      <c r="O26" s="109">
        <v>840050.95246533409</v>
      </c>
      <c r="P26" s="109">
        <v>1009387.7735638064</v>
      </c>
      <c r="Q26" s="109">
        <v>889222.26687877474</v>
      </c>
      <c r="R26" s="109">
        <v>705159.06365854421</v>
      </c>
      <c r="S26" s="109">
        <v>708274.9524654072</v>
      </c>
      <c r="T26" s="109">
        <v>704512.53864964808</v>
      </c>
      <c r="U26" s="109">
        <v>626900.87999403011</v>
      </c>
      <c r="V26" s="109">
        <v>2927425.7834505918</v>
      </c>
      <c r="W26" s="109">
        <v>3503728.3611956364</v>
      </c>
      <c r="X26" s="109">
        <v>3737120.7822701479</v>
      </c>
      <c r="Y26" s="109">
        <v>3444400.8062597099</v>
      </c>
      <c r="Z26" s="109">
        <v>2771565.1195020135</v>
      </c>
      <c r="AA26" s="109">
        <v>1812826.4150667968</v>
      </c>
      <c r="AB26" s="142">
        <v>1000414.7515560626</v>
      </c>
      <c r="AC26" s="152">
        <v>40075754.797223002</v>
      </c>
      <c r="AD26" s="152"/>
    </row>
    <row r="27" spans="1:33" ht="14" x14ac:dyDescent="0.25">
      <c r="A27" s="204">
        <v>49430</v>
      </c>
      <c r="B27" s="199">
        <v>44141666.421361916</v>
      </c>
      <c r="C27" s="94" t="s">
        <v>35</v>
      </c>
      <c r="D27" s="95">
        <v>20</v>
      </c>
      <c r="E27" s="148">
        <v>47413.10138243869</v>
      </c>
      <c r="F27" s="149">
        <v>25831.802977718282</v>
      </c>
      <c r="G27" s="149">
        <v>18320.602100353797</v>
      </c>
      <c r="H27" s="149">
        <v>21651.073150303502</v>
      </c>
      <c r="I27" s="149">
        <v>72959.418153405</v>
      </c>
      <c r="J27" s="149">
        <v>112390.8656879815</v>
      </c>
      <c r="K27" s="149">
        <v>136254.19744304923</v>
      </c>
      <c r="L27" s="149">
        <v>15792.580943219851</v>
      </c>
      <c r="M27" s="149">
        <v>37481.678381516227</v>
      </c>
      <c r="N27" s="149">
        <v>49932.305229550053</v>
      </c>
      <c r="O27" s="149">
        <v>62189.697403590988</v>
      </c>
      <c r="P27" s="149">
        <v>69291.574012693003</v>
      </c>
      <c r="Q27" s="149">
        <v>57229.49468269424</v>
      </c>
      <c r="R27" s="149">
        <v>50232.045990528539</v>
      </c>
      <c r="S27" s="149">
        <v>55549.816923078579</v>
      </c>
      <c r="T27" s="149">
        <v>57487.210186777025</v>
      </c>
      <c r="U27" s="149">
        <v>56728.617050877088</v>
      </c>
      <c r="V27" s="149">
        <v>111657.89307553755</v>
      </c>
      <c r="W27" s="149">
        <v>139783.5099407096</v>
      </c>
      <c r="X27" s="149">
        <v>149026.10875794984</v>
      </c>
      <c r="Y27" s="149">
        <v>133850.32974310519</v>
      </c>
      <c r="Z27" s="149">
        <v>104239.37397167886</v>
      </c>
      <c r="AA27" s="149">
        <v>64597.254807586913</v>
      </c>
      <c r="AB27" s="150">
        <v>31541.000364890166</v>
      </c>
      <c r="AC27" s="151">
        <v>33628631.047224678</v>
      </c>
      <c r="AF27" s="1" t="s">
        <v>1</v>
      </c>
      <c r="AG27" s="1">
        <v>5</v>
      </c>
    </row>
    <row r="28" spans="1:33" ht="14" x14ac:dyDescent="0.25">
      <c r="A28" s="201"/>
      <c r="B28" s="199"/>
      <c r="C28" s="100" t="s">
        <v>36</v>
      </c>
      <c r="D28" s="101">
        <v>4</v>
      </c>
      <c r="E28" s="145">
        <v>65954.878290797904</v>
      </c>
      <c r="F28" s="146">
        <v>40427.8578297942</v>
      </c>
      <c r="G28" s="146">
        <v>29407.612302585072</v>
      </c>
      <c r="H28" s="146">
        <v>27309.213399629425</v>
      </c>
      <c r="I28" s="146">
        <v>49108.685742038528</v>
      </c>
      <c r="J28" s="146">
        <v>30700.844622497068</v>
      </c>
      <c r="K28" s="146">
        <v>74416.597125805085</v>
      </c>
      <c r="L28" s="146">
        <v>0</v>
      </c>
      <c r="M28" s="146">
        <v>22076.573214952805</v>
      </c>
      <c r="N28" s="146">
        <v>45447.846794025339</v>
      </c>
      <c r="O28" s="146">
        <v>58992.887845974445</v>
      </c>
      <c r="P28" s="146">
        <v>65646.824164311605</v>
      </c>
      <c r="Q28" s="146">
        <v>59443.992468429671</v>
      </c>
      <c r="R28" s="146">
        <v>39738.620806577615</v>
      </c>
      <c r="S28" s="146">
        <v>21864.664569607176</v>
      </c>
      <c r="T28" s="146">
        <v>11190.18309087673</v>
      </c>
      <c r="U28" s="146">
        <v>6088.0952639154266</v>
      </c>
      <c r="V28" s="146">
        <v>86727.189570223331</v>
      </c>
      <c r="W28" s="146">
        <v>115249.49633347509</v>
      </c>
      <c r="X28" s="146">
        <v>123660.79425739105</v>
      </c>
      <c r="Y28" s="146">
        <v>113600.26873535079</v>
      </c>
      <c r="Z28" s="146">
        <v>90828.490521689033</v>
      </c>
      <c r="AA28" s="146">
        <v>60699.654686468726</v>
      </c>
      <c r="AB28" s="147">
        <v>32874.163440949545</v>
      </c>
      <c r="AC28" s="152">
        <v>5085821.740309461</v>
      </c>
      <c r="AF28" s="1" t="s">
        <v>3</v>
      </c>
      <c r="AG28" s="1">
        <v>5</v>
      </c>
    </row>
    <row r="29" spans="1:33" ht="14" x14ac:dyDescent="0.25">
      <c r="A29" s="201"/>
      <c r="B29" s="199"/>
      <c r="C29" s="106" t="s">
        <v>37</v>
      </c>
      <c r="D29" s="107">
        <v>7</v>
      </c>
      <c r="E29" s="174">
        <v>59008.807197491631</v>
      </c>
      <c r="F29" s="143">
        <v>33262.522567302454</v>
      </c>
      <c r="G29" s="143">
        <v>21276.746587321908</v>
      </c>
      <c r="H29" s="143">
        <v>15475.58052556658</v>
      </c>
      <c r="I29" s="143">
        <v>21018.340749853378</v>
      </c>
      <c r="J29" s="143">
        <v>0</v>
      </c>
      <c r="K29" s="143">
        <v>13505.902374749103</v>
      </c>
      <c r="L29" s="143">
        <v>3332.2264445795445</v>
      </c>
      <c r="M29" s="143">
        <v>0</v>
      </c>
      <c r="N29" s="143">
        <v>0</v>
      </c>
      <c r="O29" s="143">
        <v>8037.4781862595783</v>
      </c>
      <c r="P29" s="143">
        <v>16009.961796167237</v>
      </c>
      <c r="Q29" s="143">
        <v>18497.854836349543</v>
      </c>
      <c r="R29" s="143">
        <v>12324.066143018641</v>
      </c>
      <c r="S29" s="143">
        <v>3684.4166247285903</v>
      </c>
      <c r="T29" s="143">
        <v>2327.9987479737524</v>
      </c>
      <c r="U29" s="143">
        <v>1784.3283881837103</v>
      </c>
      <c r="V29" s="143">
        <v>68478.926928585628</v>
      </c>
      <c r="W29" s="143">
        <v>102296.30091535904</v>
      </c>
      <c r="X29" s="143">
        <v>118868.7072348088</v>
      </c>
      <c r="Y29" s="143">
        <v>109336.19325694093</v>
      </c>
      <c r="Z29" s="143">
        <v>82742.807539689195</v>
      </c>
      <c r="AA29" s="143">
        <v>46124.77706707429</v>
      </c>
      <c r="AB29" s="144">
        <v>17922.289291964607</v>
      </c>
      <c r="AC29" s="153">
        <v>5427213.6338277776</v>
      </c>
      <c r="AF29" s="1" t="s">
        <v>2</v>
      </c>
      <c r="AG29" s="1">
        <v>5</v>
      </c>
    </row>
    <row r="30" spans="1:33" ht="14.5" thickBot="1" x14ac:dyDescent="0.3">
      <c r="A30" s="202"/>
      <c r="B30" s="200"/>
      <c r="C30" s="112" t="s">
        <v>34</v>
      </c>
      <c r="D30" s="113">
        <v>31</v>
      </c>
      <c r="E30" s="108">
        <v>1625143.1911944067</v>
      </c>
      <c r="F30" s="109">
        <v>911185.14884465956</v>
      </c>
      <c r="G30" s="109">
        <v>632979.71732866962</v>
      </c>
      <c r="H30" s="109">
        <v>650587.38028355374</v>
      </c>
      <c r="I30" s="109">
        <v>1802751.4912852279</v>
      </c>
      <c r="J30" s="109">
        <v>2370620.6922496185</v>
      </c>
      <c r="K30" s="109">
        <v>3117291.6539874482</v>
      </c>
      <c r="L30" s="109">
        <v>339177.20397645386</v>
      </c>
      <c r="M30" s="109">
        <v>837939.86049013573</v>
      </c>
      <c r="N30" s="109">
        <v>1180437.4917671024</v>
      </c>
      <c r="O30" s="109">
        <v>1536027.8467595344</v>
      </c>
      <c r="P30" s="109">
        <v>1760488.5094842771</v>
      </c>
      <c r="Q30" s="109">
        <v>1511850.8473820502</v>
      </c>
      <c r="R30" s="109">
        <v>1249863.8660380116</v>
      </c>
      <c r="S30" s="109">
        <v>1224245.9131131005</v>
      </c>
      <c r="T30" s="109">
        <v>1210800.9273348637</v>
      </c>
      <c r="U30" s="109">
        <v>1171415.0207904894</v>
      </c>
      <c r="V30" s="109">
        <v>3059419.1082917433</v>
      </c>
      <c r="W30" s="109">
        <v>3972742.2905556057</v>
      </c>
      <c r="X30" s="109">
        <v>4307246.3028322225</v>
      </c>
      <c r="Y30" s="109">
        <v>3896761.0226020934</v>
      </c>
      <c r="Z30" s="109">
        <v>3027301.0942981578</v>
      </c>
      <c r="AA30" s="109">
        <v>1857617.154367133</v>
      </c>
      <c r="AB30" s="142">
        <v>887772.68610535376</v>
      </c>
      <c r="AC30" s="152">
        <v>44141666.421361916</v>
      </c>
      <c r="AD30" s="152"/>
    </row>
    <row r="31" spans="1:33" ht="14" x14ac:dyDescent="0.25">
      <c r="A31" s="204">
        <v>49461</v>
      </c>
      <c r="B31" s="199">
        <v>42059685.128666379</v>
      </c>
      <c r="C31" s="94" t="s">
        <v>35</v>
      </c>
      <c r="D31" s="95">
        <v>20</v>
      </c>
      <c r="E31" s="148">
        <v>68675.992279299462</v>
      </c>
      <c r="F31" s="149">
        <v>50551.712873149962</v>
      </c>
      <c r="G31" s="149">
        <v>42336.651874892501</v>
      </c>
      <c r="H31" s="149">
        <v>45624.915836303706</v>
      </c>
      <c r="I31" s="149">
        <v>81619.947635856981</v>
      </c>
      <c r="J31" s="149">
        <v>82582.806334313937</v>
      </c>
      <c r="K31" s="149">
        <v>117073.25252019608</v>
      </c>
      <c r="L31" s="149">
        <v>9735.4337202939423</v>
      </c>
      <c r="M31" s="149">
        <v>25179.320597941878</v>
      </c>
      <c r="N31" s="149">
        <v>40031.982899358067</v>
      </c>
      <c r="O31" s="149">
        <v>51900.829305466468</v>
      </c>
      <c r="P31" s="149">
        <v>60937.489612286925</v>
      </c>
      <c r="Q31" s="149">
        <v>57843.092806202396</v>
      </c>
      <c r="R31" s="149">
        <v>48263.414840190468</v>
      </c>
      <c r="S31" s="149">
        <v>47509.767800158857</v>
      </c>
      <c r="T31" s="149">
        <v>43476.323823451552</v>
      </c>
      <c r="U31" s="149">
        <v>38708.270853125774</v>
      </c>
      <c r="V31" s="149">
        <v>103322.16052208759</v>
      </c>
      <c r="W31" s="149">
        <v>118635.96342227353</v>
      </c>
      <c r="X31" s="149">
        <v>128363.88904070285</v>
      </c>
      <c r="Y31" s="149">
        <v>117722.3698262228</v>
      </c>
      <c r="Z31" s="149">
        <v>95808.974076713232</v>
      </c>
      <c r="AA31" s="149">
        <v>65357.702097826994</v>
      </c>
      <c r="AB31" s="150">
        <v>37349.635261996045</v>
      </c>
      <c r="AC31" s="151">
        <v>31572237.997206241</v>
      </c>
      <c r="AF31" s="1" t="s">
        <v>1</v>
      </c>
      <c r="AG31" s="1">
        <v>6</v>
      </c>
    </row>
    <row r="32" spans="1:33" ht="14" x14ac:dyDescent="0.25">
      <c r="A32" s="201"/>
      <c r="B32" s="199"/>
      <c r="C32" s="100" t="s">
        <v>36</v>
      </c>
      <c r="D32" s="101">
        <v>5</v>
      </c>
      <c r="E32" s="145">
        <v>81453.522244863125</v>
      </c>
      <c r="F32" s="146">
        <v>63498.716784093231</v>
      </c>
      <c r="G32" s="146">
        <v>52429.331043483377</v>
      </c>
      <c r="H32" s="146">
        <v>52010.206531653275</v>
      </c>
      <c r="I32" s="146">
        <v>68465.239777166775</v>
      </c>
      <c r="J32" s="146">
        <v>40336.554066968449</v>
      </c>
      <c r="K32" s="146">
        <v>76841.0770489024</v>
      </c>
      <c r="L32" s="146">
        <v>0</v>
      </c>
      <c r="M32" s="146">
        <v>11791.061016832315</v>
      </c>
      <c r="N32" s="146">
        <v>30457.926258531024</v>
      </c>
      <c r="O32" s="146">
        <v>43071.787102632181</v>
      </c>
      <c r="P32" s="146">
        <v>48858.142277008825</v>
      </c>
      <c r="Q32" s="146">
        <v>43444.640003126835</v>
      </c>
      <c r="R32" s="146">
        <v>29086.940906410986</v>
      </c>
      <c r="S32" s="146">
        <v>13897.58916654321</v>
      </c>
      <c r="T32" s="146">
        <v>5551.1081083329627</v>
      </c>
      <c r="U32" s="146">
        <v>2083.6746152854294</v>
      </c>
      <c r="V32" s="146">
        <v>83468.873658956989</v>
      </c>
      <c r="W32" s="146">
        <v>100386.86154863947</v>
      </c>
      <c r="X32" s="146">
        <v>108966.01499203464</v>
      </c>
      <c r="Y32" s="146">
        <v>101378.44138818608</v>
      </c>
      <c r="Z32" s="146">
        <v>83474.362053808552</v>
      </c>
      <c r="AA32" s="146">
        <v>60134.946644897609</v>
      </c>
      <c r="AB32" s="147">
        <v>38818.05074710706</v>
      </c>
      <c r="AC32" s="152">
        <v>6199525.3399273241</v>
      </c>
      <c r="AF32" s="1" t="s">
        <v>3</v>
      </c>
      <c r="AG32" s="1">
        <v>6</v>
      </c>
    </row>
    <row r="33" spans="1:33" ht="14" x14ac:dyDescent="0.25">
      <c r="A33" s="201"/>
      <c r="B33" s="199"/>
      <c r="C33" s="106" t="s">
        <v>37</v>
      </c>
      <c r="D33" s="107">
        <v>5</v>
      </c>
      <c r="E33" s="174">
        <v>77590.532961552177</v>
      </c>
      <c r="F33" s="143">
        <v>56092.105127297356</v>
      </c>
      <c r="G33" s="143">
        <v>42612.875343549713</v>
      </c>
      <c r="H33" s="143">
        <v>37305.83282724012</v>
      </c>
      <c r="I33" s="143">
        <v>41955.840606889593</v>
      </c>
      <c r="J33" s="143">
        <v>6813.1979732472264</v>
      </c>
      <c r="K33" s="143">
        <v>28839.126610338437</v>
      </c>
      <c r="L33" s="143">
        <v>0</v>
      </c>
      <c r="M33" s="143">
        <v>0</v>
      </c>
      <c r="N33" s="143">
        <v>890.94497598849705</v>
      </c>
      <c r="O33" s="143">
        <v>7578.5552644514237</v>
      </c>
      <c r="P33" s="143">
        <v>12655.755633933983</v>
      </c>
      <c r="Q33" s="143">
        <v>13353.338540391016</v>
      </c>
      <c r="R33" s="143">
        <v>9757.2408592969186</v>
      </c>
      <c r="S33" s="143">
        <v>6395.9969658237178</v>
      </c>
      <c r="T33" s="143">
        <v>1886.8835067034463</v>
      </c>
      <c r="U33" s="143">
        <v>2059.4708845458458</v>
      </c>
      <c r="V33" s="143">
        <v>67601.578690843438</v>
      </c>
      <c r="W33" s="143">
        <v>90304.419433313975</v>
      </c>
      <c r="X33" s="143">
        <v>101585.05189587429</v>
      </c>
      <c r="Y33" s="143">
        <v>96347.019784104094</v>
      </c>
      <c r="Z33" s="143">
        <v>76871.404439494334</v>
      </c>
      <c r="AA33" s="143">
        <v>51118.759183885697</v>
      </c>
      <c r="AB33" s="144">
        <v>27968.426797797754</v>
      </c>
      <c r="AC33" s="153">
        <v>4287921.7915328145</v>
      </c>
      <c r="AF33" s="1" t="s">
        <v>2</v>
      </c>
      <c r="AG33" s="1">
        <v>6</v>
      </c>
    </row>
    <row r="34" spans="1:33" ht="14.5" thickBot="1" x14ac:dyDescent="0.3">
      <c r="A34" s="202"/>
      <c r="B34" s="200"/>
      <c r="C34" s="112" t="s">
        <v>34</v>
      </c>
      <c r="D34" s="113">
        <v>30</v>
      </c>
      <c r="E34" s="108">
        <v>2168740.121618066</v>
      </c>
      <c r="F34" s="109">
        <v>1608988.367019952</v>
      </c>
      <c r="G34" s="109">
        <v>1321944.0694330155</v>
      </c>
      <c r="H34" s="109">
        <v>1359078.5135205411</v>
      </c>
      <c r="I34" s="109">
        <v>2184504.3546374217</v>
      </c>
      <c r="J34" s="109">
        <v>1887404.8868873571</v>
      </c>
      <c r="K34" s="109">
        <v>2869866.0687001259</v>
      </c>
      <c r="L34" s="109">
        <v>194708.67440587885</v>
      </c>
      <c r="M34" s="109">
        <v>562541.71704299911</v>
      </c>
      <c r="N34" s="109">
        <v>957384.01415975892</v>
      </c>
      <c r="O34" s="109">
        <v>1291268.2979447471</v>
      </c>
      <c r="P34" s="109">
        <v>1526319.2818004524</v>
      </c>
      <c r="Q34" s="109">
        <v>1440851.748841637</v>
      </c>
      <c r="R34" s="109">
        <v>1159489.2056323488</v>
      </c>
      <c r="S34" s="109">
        <v>1051663.2866650117</v>
      </c>
      <c r="T34" s="109">
        <v>906716.43454421312</v>
      </c>
      <c r="U34" s="109">
        <v>794881.14456167188</v>
      </c>
      <c r="V34" s="109">
        <v>2821795.472190754</v>
      </c>
      <c r="W34" s="109">
        <v>3326175.673355238</v>
      </c>
      <c r="X34" s="109">
        <v>3620033.1152536017</v>
      </c>
      <c r="Y34" s="109">
        <v>3343074.7023859066</v>
      </c>
      <c r="Z34" s="109">
        <v>2717908.3140007788</v>
      </c>
      <c r="AA34" s="109">
        <v>1863422.5711004566</v>
      </c>
      <c r="AB34" s="142">
        <v>1080925.092964445</v>
      </c>
      <c r="AC34" s="152">
        <v>42059685.128666379</v>
      </c>
      <c r="AD34" s="152"/>
    </row>
    <row r="35" spans="1:33" ht="14" x14ac:dyDescent="0.25">
      <c r="A35" s="204">
        <v>49491</v>
      </c>
      <c r="B35" s="199">
        <v>42426737.73275727</v>
      </c>
      <c r="C35" s="94" t="s">
        <v>35</v>
      </c>
      <c r="D35" s="95">
        <v>20</v>
      </c>
      <c r="E35" s="148">
        <v>65563.51130225767</v>
      </c>
      <c r="F35" s="149">
        <v>48921.730226423439</v>
      </c>
      <c r="G35" s="149">
        <v>40931.767859866697</v>
      </c>
      <c r="H35" s="149">
        <v>45422.14842363452</v>
      </c>
      <c r="I35" s="149">
        <v>85777.85173200001</v>
      </c>
      <c r="J35" s="149">
        <v>98784.249715124723</v>
      </c>
      <c r="K35" s="149">
        <v>125313.51744505171</v>
      </c>
      <c r="L35" s="149">
        <v>11306.613760856786</v>
      </c>
      <c r="M35" s="149">
        <v>31181.991242321732</v>
      </c>
      <c r="N35" s="149">
        <v>42711.619899617705</v>
      </c>
      <c r="O35" s="149">
        <v>54034.754469285392</v>
      </c>
      <c r="P35" s="149">
        <v>62090.211895143009</v>
      </c>
      <c r="Q35" s="149">
        <v>54606.25701871881</v>
      </c>
      <c r="R35" s="149">
        <v>44932.675565343117</v>
      </c>
      <c r="S35" s="149">
        <v>45620.739957940081</v>
      </c>
      <c r="T35" s="149">
        <v>45551.601383393157</v>
      </c>
      <c r="U35" s="149">
        <v>39896.984012132998</v>
      </c>
      <c r="V35" s="149">
        <v>99611.575385450342</v>
      </c>
      <c r="W35" s="149">
        <v>113392.98488368483</v>
      </c>
      <c r="X35" s="149">
        <v>126157.18435289781</v>
      </c>
      <c r="Y35" s="149">
        <v>116223.20048428033</v>
      </c>
      <c r="Z35" s="149">
        <v>94439.34972941241</v>
      </c>
      <c r="AA35" s="149">
        <v>61744.248088193446</v>
      </c>
      <c r="AB35" s="150">
        <v>34586.11568369341</v>
      </c>
      <c r="AC35" s="151">
        <v>31776057.690334484</v>
      </c>
      <c r="AF35" s="1" t="s">
        <v>1</v>
      </c>
      <c r="AG35" s="1">
        <v>7</v>
      </c>
    </row>
    <row r="36" spans="1:33" ht="14" x14ac:dyDescent="0.25">
      <c r="A36" s="201"/>
      <c r="B36" s="199"/>
      <c r="C36" s="100" t="s">
        <v>36</v>
      </c>
      <c r="D36" s="101">
        <v>4</v>
      </c>
      <c r="E36" s="145">
        <v>76463.794547956451</v>
      </c>
      <c r="F36" s="146">
        <v>59511.643639493377</v>
      </c>
      <c r="G36" s="146">
        <v>48209.066093600886</v>
      </c>
      <c r="H36" s="146">
        <v>47378.704737230626</v>
      </c>
      <c r="I36" s="146">
        <v>62474.123024687513</v>
      </c>
      <c r="J36" s="146">
        <v>33831.952665040655</v>
      </c>
      <c r="K36" s="146">
        <v>68743.342979337118</v>
      </c>
      <c r="L36" s="146">
        <v>0</v>
      </c>
      <c r="M36" s="146">
        <v>13858.71985556732</v>
      </c>
      <c r="N36" s="146">
        <v>32412.897115309017</v>
      </c>
      <c r="O36" s="146">
        <v>46827.748346551809</v>
      </c>
      <c r="P36" s="146">
        <v>52451.690064646617</v>
      </c>
      <c r="Q36" s="146">
        <v>47302.900623323825</v>
      </c>
      <c r="R36" s="146">
        <v>32048.819790269445</v>
      </c>
      <c r="S36" s="146">
        <v>17060.825909166302</v>
      </c>
      <c r="T36" s="146">
        <v>10028.093420931629</v>
      </c>
      <c r="U36" s="146">
        <v>5004.1372521332505</v>
      </c>
      <c r="V36" s="146">
        <v>81343.806672446022</v>
      </c>
      <c r="W36" s="146">
        <v>96744.479670698929</v>
      </c>
      <c r="X36" s="146">
        <v>106792.6704213614</v>
      </c>
      <c r="Y36" s="146">
        <v>99438.471804088185</v>
      </c>
      <c r="Z36" s="146">
        <v>81472.573975928215</v>
      </c>
      <c r="AA36" s="146">
        <v>58921.273466836516</v>
      </c>
      <c r="AB36" s="147">
        <v>35397.002719289492</v>
      </c>
      <c r="AC36" s="152">
        <v>4854874.9551835777</v>
      </c>
      <c r="AF36" s="1" t="s">
        <v>3</v>
      </c>
      <c r="AG36" s="1">
        <v>7</v>
      </c>
    </row>
    <row r="37" spans="1:33" ht="14" x14ac:dyDescent="0.25">
      <c r="A37" s="201"/>
      <c r="B37" s="199"/>
      <c r="C37" s="106" t="s">
        <v>37</v>
      </c>
      <c r="D37" s="107">
        <v>7</v>
      </c>
      <c r="E37" s="174">
        <v>71197.827014118084</v>
      </c>
      <c r="F37" s="143">
        <v>52492.658459636012</v>
      </c>
      <c r="G37" s="143">
        <v>40460.555568760647</v>
      </c>
      <c r="H37" s="143">
        <v>35167.943150112675</v>
      </c>
      <c r="I37" s="143">
        <v>38697.262218572665</v>
      </c>
      <c r="J37" s="143">
        <v>4052.9157506347356</v>
      </c>
      <c r="K37" s="143">
        <v>24574.430182496435</v>
      </c>
      <c r="L37" s="143">
        <v>1439.8203593823621</v>
      </c>
      <c r="M37" s="143">
        <v>0</v>
      </c>
      <c r="N37" s="143">
        <v>2397.7662363876248</v>
      </c>
      <c r="O37" s="143">
        <v>7903.4050442285679</v>
      </c>
      <c r="P37" s="143">
        <v>15554.099391611622</v>
      </c>
      <c r="Q37" s="143">
        <v>16431.275825330267</v>
      </c>
      <c r="R37" s="143">
        <v>11687.934794861188</v>
      </c>
      <c r="S37" s="143">
        <v>4623.0014428201812</v>
      </c>
      <c r="T37" s="143">
        <v>2961.196268997021</v>
      </c>
      <c r="U37" s="143">
        <v>2090.6112688567118</v>
      </c>
      <c r="V37" s="143">
        <v>65826.538525520329</v>
      </c>
      <c r="W37" s="143">
        <v>84567.202521310261</v>
      </c>
      <c r="X37" s="143">
        <v>100358.84387267109</v>
      </c>
      <c r="Y37" s="143">
        <v>94514.124980640205</v>
      </c>
      <c r="Z37" s="143">
        <v>75836.691961570788</v>
      </c>
      <c r="AA37" s="143">
        <v>48926.991488124346</v>
      </c>
      <c r="AB37" s="144">
        <v>26209.058993243023</v>
      </c>
      <c r="AC37" s="153">
        <v>5795805.0872392077</v>
      </c>
      <c r="AF37" s="1" t="s">
        <v>2</v>
      </c>
      <c r="AG37" s="1">
        <v>7</v>
      </c>
    </row>
    <row r="38" spans="1:33" ht="14.5" thickBot="1" x14ac:dyDescent="0.3">
      <c r="A38" s="202"/>
      <c r="B38" s="200"/>
      <c r="C38" s="112" t="s">
        <v>34</v>
      </c>
      <c r="D38" s="113">
        <v>31</v>
      </c>
      <c r="E38" s="108">
        <v>2115510.1933358056</v>
      </c>
      <c r="F38" s="109">
        <v>1583929.7883038945</v>
      </c>
      <c r="G38" s="109">
        <v>1294695.510553062</v>
      </c>
      <c r="H38" s="109">
        <v>1344133.3894724017</v>
      </c>
      <c r="I38" s="109">
        <v>2236334.3622687589</v>
      </c>
      <c r="J38" s="109">
        <v>2139383.2152171</v>
      </c>
      <c r="K38" s="109">
        <v>2953264.7320958576</v>
      </c>
      <c r="L38" s="109">
        <v>236211.01773281227</v>
      </c>
      <c r="M38" s="109">
        <v>679074.70426870394</v>
      </c>
      <c r="N38" s="109">
        <v>1000668.3501083036</v>
      </c>
      <c r="O38" s="109">
        <v>1323329.918081515</v>
      </c>
      <c r="P38" s="109">
        <v>1560489.6939027279</v>
      </c>
      <c r="Q38" s="109">
        <v>1396355.6736449832</v>
      </c>
      <c r="R38" s="109">
        <v>1108664.3340319684</v>
      </c>
      <c r="S38" s="109">
        <v>1013019.1128952081</v>
      </c>
      <c r="T38" s="109">
        <v>971872.77523456886</v>
      </c>
      <c r="U38" s="109">
        <v>832590.50813318999</v>
      </c>
      <c r="V38" s="109">
        <v>2778392.5040774327</v>
      </c>
      <c r="W38" s="109">
        <v>3246808.0340056638</v>
      </c>
      <c r="X38" s="109">
        <v>3652826.2758520995</v>
      </c>
      <c r="Y38" s="109">
        <v>3383816.7717664409</v>
      </c>
      <c r="Z38" s="109">
        <v>2745534.1342229564</v>
      </c>
      <c r="AA38" s="109">
        <v>1813058.9960480856</v>
      </c>
      <c r="AB38" s="142">
        <v>1016773.7375037272</v>
      </c>
      <c r="AC38" s="152">
        <v>42426737.73275727</v>
      </c>
      <c r="AD38" s="152"/>
    </row>
    <row r="39" spans="1:33" ht="14" x14ac:dyDescent="0.25">
      <c r="A39" s="204">
        <v>49522</v>
      </c>
      <c r="B39" s="199">
        <v>42735315.132406764</v>
      </c>
      <c r="C39" s="94" t="s">
        <v>35</v>
      </c>
      <c r="D39" s="95">
        <v>21</v>
      </c>
      <c r="E39" s="148">
        <v>61879.179310489497</v>
      </c>
      <c r="F39" s="149">
        <v>44864.79548707982</v>
      </c>
      <c r="G39" s="149">
        <v>37792.68254884483</v>
      </c>
      <c r="H39" s="149">
        <v>43472.906820597746</v>
      </c>
      <c r="I39" s="149">
        <v>91825.285142736873</v>
      </c>
      <c r="J39" s="149">
        <v>111998.63272257234</v>
      </c>
      <c r="K39" s="149">
        <v>131999.81981255102</v>
      </c>
      <c r="L39" s="149">
        <v>13389.447977798676</v>
      </c>
      <c r="M39" s="149">
        <v>30506.711860299434</v>
      </c>
      <c r="N39" s="149">
        <v>39669.635824538498</v>
      </c>
      <c r="O39" s="149">
        <v>50417.478042670009</v>
      </c>
      <c r="P39" s="149">
        <v>55316.400388814094</v>
      </c>
      <c r="Q39" s="149">
        <v>50393.288677511773</v>
      </c>
      <c r="R39" s="149">
        <v>50492.476260168427</v>
      </c>
      <c r="S39" s="149">
        <v>37082.716169810832</v>
      </c>
      <c r="T39" s="149">
        <v>42967.412140583387</v>
      </c>
      <c r="U39" s="149">
        <v>38651.005737692525</v>
      </c>
      <c r="V39" s="149">
        <v>98435.862595474828</v>
      </c>
      <c r="W39" s="149">
        <v>116761.11196433629</v>
      </c>
      <c r="X39" s="149">
        <v>125807.32669889438</v>
      </c>
      <c r="Y39" s="149">
        <v>115499.69372515022</v>
      </c>
      <c r="Z39" s="149">
        <v>92572.869121167983</v>
      </c>
      <c r="AA39" s="149">
        <v>59696.101754456708</v>
      </c>
      <c r="AB39" s="150">
        <v>32567.244429724487</v>
      </c>
      <c r="AC39" s="151">
        <v>33055261.789493266</v>
      </c>
      <c r="AF39" s="1" t="s">
        <v>1</v>
      </c>
      <c r="AG39" s="1">
        <v>8</v>
      </c>
    </row>
    <row r="40" spans="1:33" ht="14" x14ac:dyDescent="0.25">
      <c r="A40" s="201"/>
      <c r="B40" s="199"/>
      <c r="C40" s="100" t="s">
        <v>36</v>
      </c>
      <c r="D40" s="101">
        <v>4</v>
      </c>
      <c r="E40" s="145">
        <v>75333.000179412469</v>
      </c>
      <c r="F40" s="146">
        <v>57038.27753684562</v>
      </c>
      <c r="G40" s="146">
        <v>46824.191387513427</v>
      </c>
      <c r="H40" s="146">
        <v>46945.131883441994</v>
      </c>
      <c r="I40" s="146">
        <v>65658.283334383494</v>
      </c>
      <c r="J40" s="146">
        <v>39377.110010114593</v>
      </c>
      <c r="K40" s="146">
        <v>76212.581164332529</v>
      </c>
      <c r="L40" s="146">
        <v>0</v>
      </c>
      <c r="M40" s="146">
        <v>11516.712660605934</v>
      </c>
      <c r="N40" s="146">
        <v>33362.363505713671</v>
      </c>
      <c r="O40" s="146">
        <v>47033.662620635136</v>
      </c>
      <c r="P40" s="146">
        <v>53713.707987396083</v>
      </c>
      <c r="Q40" s="146">
        <v>47623.31317779237</v>
      </c>
      <c r="R40" s="146">
        <v>30957.487645680321</v>
      </c>
      <c r="S40" s="146">
        <v>14066.104479312171</v>
      </c>
      <c r="T40" s="146">
        <v>4352.8806219943517</v>
      </c>
      <c r="U40" s="146">
        <v>220.15032155608066</v>
      </c>
      <c r="V40" s="146">
        <v>80926.698271276124</v>
      </c>
      <c r="W40" s="146">
        <v>99238.573187223359</v>
      </c>
      <c r="X40" s="146">
        <v>105669.10035525972</v>
      </c>
      <c r="Y40" s="146">
        <v>97542.062670058353</v>
      </c>
      <c r="Z40" s="146">
        <v>79726.274409359525</v>
      </c>
      <c r="AA40" s="146">
        <v>56466.279675015372</v>
      </c>
      <c r="AB40" s="147">
        <v>33965.505191052624</v>
      </c>
      <c r="AC40" s="152">
        <v>4815077.8091039015</v>
      </c>
      <c r="AF40" s="1" t="s">
        <v>3</v>
      </c>
      <c r="AG40" s="1">
        <v>8</v>
      </c>
    </row>
    <row r="41" spans="1:33" ht="14" x14ac:dyDescent="0.25">
      <c r="A41" s="201"/>
      <c r="B41" s="199"/>
      <c r="C41" s="106" t="s">
        <v>37</v>
      </c>
      <c r="D41" s="107">
        <v>6</v>
      </c>
      <c r="E41" s="174">
        <v>69181.080559079855</v>
      </c>
      <c r="F41" s="143">
        <v>49386.248500102934</v>
      </c>
      <c r="G41" s="143">
        <v>37892.320518593253</v>
      </c>
      <c r="H41" s="143">
        <v>33142.058205537833</v>
      </c>
      <c r="I41" s="143">
        <v>38316.806380066322</v>
      </c>
      <c r="J41" s="143">
        <v>6562.4061160436659</v>
      </c>
      <c r="K41" s="143">
        <v>24787.320496113116</v>
      </c>
      <c r="L41" s="143">
        <v>0</v>
      </c>
      <c r="M41" s="143">
        <v>0</v>
      </c>
      <c r="N41" s="143">
        <v>1958.5305960650442</v>
      </c>
      <c r="O41" s="143">
        <v>9628.6784063573596</v>
      </c>
      <c r="P41" s="143">
        <v>14060.932604000536</v>
      </c>
      <c r="Q41" s="143">
        <v>16897.399159217006</v>
      </c>
      <c r="R41" s="143">
        <v>11658.346682713465</v>
      </c>
      <c r="S41" s="143">
        <v>5166.5796554366634</v>
      </c>
      <c r="T41" s="143">
        <v>2376.6915474032094</v>
      </c>
      <c r="U41" s="143">
        <v>1462.5995724162594</v>
      </c>
      <c r="V41" s="143">
        <v>64629.156225063351</v>
      </c>
      <c r="W41" s="143">
        <v>87536.143955825741</v>
      </c>
      <c r="X41" s="143">
        <v>100824.62590165883</v>
      </c>
      <c r="Y41" s="143">
        <v>94187.534193585074</v>
      </c>
      <c r="Z41" s="143">
        <v>74021.115180637629</v>
      </c>
      <c r="AA41" s="143">
        <v>44936.195317971586</v>
      </c>
      <c r="AB41" s="144">
        <v>22216.485861044948</v>
      </c>
      <c r="AC41" s="153">
        <v>4864975.5338096023</v>
      </c>
      <c r="AF41" s="1" t="s">
        <v>2</v>
      </c>
      <c r="AG41" s="1">
        <v>8</v>
      </c>
    </row>
    <row r="42" spans="1:33" ht="14.5" thickBot="1" x14ac:dyDescent="0.3">
      <c r="A42" s="202"/>
      <c r="B42" s="200"/>
      <c r="C42" s="112" t="s">
        <v>34</v>
      </c>
      <c r="D42" s="113">
        <v>31</v>
      </c>
      <c r="E42" s="108">
        <v>2015881.2495924085</v>
      </c>
      <c r="F42" s="109">
        <v>1466631.3063766763</v>
      </c>
      <c r="G42" s="109">
        <v>1208297.0221873547</v>
      </c>
      <c r="H42" s="109">
        <v>1299563.9199995478</v>
      </c>
      <c r="I42" s="109">
        <v>2420864.9596154061</v>
      </c>
      <c r="J42" s="109">
        <v>2548854.1639107396</v>
      </c>
      <c r="K42" s="109">
        <v>3225570.4636975806</v>
      </c>
      <c r="L42" s="109">
        <v>281178.40753377217</v>
      </c>
      <c r="M42" s="109">
        <v>686707.7997087118</v>
      </c>
      <c r="N42" s="109">
        <v>978262.98991455336</v>
      </c>
      <c r="O42" s="109">
        <v>1304673.7598167548</v>
      </c>
      <c r="P42" s="109">
        <v>1460864.8357386836</v>
      </c>
      <c r="Q42" s="109">
        <v>1350136.7098942187</v>
      </c>
      <c r="R42" s="109">
        <v>1254122.032142539</v>
      </c>
      <c r="S42" s="109">
        <v>866000.93541589612</v>
      </c>
      <c r="T42" s="109">
        <v>933987.32672464778</v>
      </c>
      <c r="U42" s="109">
        <v>821327.31921226496</v>
      </c>
      <c r="V42" s="109">
        <v>2778634.8449404561</v>
      </c>
      <c r="W42" s="109">
        <v>3374154.5077349101</v>
      </c>
      <c r="X42" s="109">
        <v>3669578.0175077738</v>
      </c>
      <c r="Y42" s="109">
        <v>3380787.0240698988</v>
      </c>
      <c r="Z42" s="109">
        <v>2707062.0402657916</v>
      </c>
      <c r="AA42" s="109">
        <v>1749100.4274514818</v>
      </c>
      <c r="AB42" s="142">
        <v>953073.06895469432</v>
      </c>
      <c r="AC42" s="152">
        <v>42735315.132406771</v>
      </c>
      <c r="AD42" s="152"/>
    </row>
    <row r="43" spans="1:33" ht="14" x14ac:dyDescent="0.25">
      <c r="A43" s="204">
        <v>49553</v>
      </c>
      <c r="B43" s="199">
        <v>40370321.745113455</v>
      </c>
      <c r="C43" s="94" t="s">
        <v>35</v>
      </c>
      <c r="D43" s="95">
        <v>20</v>
      </c>
      <c r="E43" s="148">
        <v>62049.101198446893</v>
      </c>
      <c r="F43" s="149">
        <v>44767.204666265243</v>
      </c>
      <c r="G43" s="149">
        <v>38038.660578729541</v>
      </c>
      <c r="H43" s="149">
        <v>44365.562857827936</v>
      </c>
      <c r="I43" s="149">
        <v>94415.030710107094</v>
      </c>
      <c r="J43" s="149">
        <v>114911.75401675394</v>
      </c>
      <c r="K43" s="149">
        <v>135155.47169050292</v>
      </c>
      <c r="L43" s="149">
        <v>9532.3322699168984</v>
      </c>
      <c r="M43" s="149">
        <v>23714.838414666676</v>
      </c>
      <c r="N43" s="149">
        <v>32342.18995166133</v>
      </c>
      <c r="O43" s="149">
        <v>42288.985753886212</v>
      </c>
      <c r="P43" s="149">
        <v>47847.472085025351</v>
      </c>
      <c r="Q43" s="149">
        <v>40425.808911002852</v>
      </c>
      <c r="R43" s="149">
        <v>33076.017307575319</v>
      </c>
      <c r="S43" s="149">
        <v>36576.016938855013</v>
      </c>
      <c r="T43" s="149">
        <v>37210.621162187585</v>
      </c>
      <c r="U43" s="149">
        <v>34547.598065590457</v>
      </c>
      <c r="V43" s="149">
        <v>104650.10299152457</v>
      </c>
      <c r="W43" s="149">
        <v>123934.15257457337</v>
      </c>
      <c r="X43" s="149">
        <v>127051.74405796743</v>
      </c>
      <c r="Y43" s="149">
        <v>115911.39074293443</v>
      </c>
      <c r="Z43" s="149">
        <v>92307.039859071636</v>
      </c>
      <c r="AA43" s="149">
        <v>58271.031950194541</v>
      </c>
      <c r="AB43" s="150">
        <v>30746.405167548652</v>
      </c>
      <c r="AC43" s="151">
        <v>30482730.678456318</v>
      </c>
      <c r="AF43" s="1" t="s">
        <v>1</v>
      </c>
      <c r="AG43" s="1">
        <v>9</v>
      </c>
    </row>
    <row r="44" spans="1:33" ht="14" x14ac:dyDescent="0.25">
      <c r="A44" s="201"/>
      <c r="B44" s="199"/>
      <c r="C44" s="100" t="s">
        <v>36</v>
      </c>
      <c r="D44" s="101">
        <v>5</v>
      </c>
      <c r="E44" s="145">
        <v>78490.680475330984</v>
      </c>
      <c r="F44" s="146">
        <v>59826.510043901581</v>
      </c>
      <c r="G44" s="146">
        <v>50077.060793280754</v>
      </c>
      <c r="H44" s="146">
        <v>49488.137799545082</v>
      </c>
      <c r="I44" s="146">
        <v>69817.839362158833</v>
      </c>
      <c r="J44" s="146">
        <v>41741.92932514623</v>
      </c>
      <c r="K44" s="146">
        <v>81592.03988535369</v>
      </c>
      <c r="L44" s="146">
        <v>0</v>
      </c>
      <c r="M44" s="146">
        <v>11845.471681286512</v>
      </c>
      <c r="N44" s="146">
        <v>29796.716841330028</v>
      </c>
      <c r="O44" s="146">
        <v>41037.253826472814</v>
      </c>
      <c r="P44" s="146">
        <v>45293.406696584403</v>
      </c>
      <c r="Q44" s="146">
        <v>39265.512582425625</v>
      </c>
      <c r="R44" s="146">
        <v>24595.510329199351</v>
      </c>
      <c r="S44" s="146">
        <v>10773.77188685385</v>
      </c>
      <c r="T44" s="146">
        <v>2669.231737656798</v>
      </c>
      <c r="U44" s="146">
        <v>1561.3788915874434</v>
      </c>
      <c r="V44" s="146">
        <v>85633.377116366566</v>
      </c>
      <c r="W44" s="146">
        <v>106459.76100960359</v>
      </c>
      <c r="X44" s="146">
        <v>108052.95420233853</v>
      </c>
      <c r="Y44" s="146">
        <v>98987.034294582583</v>
      </c>
      <c r="Z44" s="146">
        <v>80942.089124187303</v>
      </c>
      <c r="AA44" s="146">
        <v>55850.829593985974</v>
      </c>
      <c r="AB44" s="147">
        <v>33313.16050929475</v>
      </c>
      <c r="AC44" s="152">
        <v>6035558.2900423668</v>
      </c>
      <c r="AF44" s="1" t="s">
        <v>3</v>
      </c>
      <c r="AG44" s="1">
        <v>9</v>
      </c>
    </row>
    <row r="45" spans="1:33" ht="14" x14ac:dyDescent="0.25">
      <c r="A45" s="201"/>
      <c r="B45" s="199"/>
      <c r="C45" s="106" t="s">
        <v>37</v>
      </c>
      <c r="D45" s="107">
        <v>5</v>
      </c>
      <c r="E45" s="174">
        <v>74560.074711910755</v>
      </c>
      <c r="F45" s="143">
        <v>52102.365548520684</v>
      </c>
      <c r="G45" s="143">
        <v>40009.808392709681</v>
      </c>
      <c r="H45" s="143">
        <v>34072.556971256992</v>
      </c>
      <c r="I45" s="143">
        <v>37889.630466665265</v>
      </c>
      <c r="J45" s="143">
        <v>1843.3371379043497</v>
      </c>
      <c r="K45" s="143">
        <v>26634.009724941392</v>
      </c>
      <c r="L45" s="143">
        <v>0</v>
      </c>
      <c r="M45" s="143">
        <v>0</v>
      </c>
      <c r="N45" s="143">
        <v>0</v>
      </c>
      <c r="O45" s="143">
        <v>0</v>
      </c>
      <c r="P45" s="143">
        <v>846.07349850593573</v>
      </c>
      <c r="Q45" s="143">
        <v>471.03245918077874</v>
      </c>
      <c r="R45" s="143">
        <v>0</v>
      </c>
      <c r="S45" s="143">
        <v>0</v>
      </c>
      <c r="T45" s="143">
        <v>0</v>
      </c>
      <c r="U45" s="143">
        <v>0</v>
      </c>
      <c r="V45" s="143">
        <v>67518.528108380167</v>
      </c>
      <c r="W45" s="143">
        <v>94430.792541103743</v>
      </c>
      <c r="X45" s="143">
        <v>102905.54721953809</v>
      </c>
      <c r="Y45" s="143">
        <v>95973.079391623847</v>
      </c>
      <c r="Z45" s="143">
        <v>75290.535679302047</v>
      </c>
      <c r="AA45" s="143">
        <v>44905.913721127996</v>
      </c>
      <c r="AB45" s="144">
        <v>20953.26975028099</v>
      </c>
      <c r="AC45" s="153">
        <v>3852032.7766147633</v>
      </c>
      <c r="AF45" s="1" t="s">
        <v>2</v>
      </c>
      <c r="AG45" s="1">
        <v>9</v>
      </c>
    </row>
    <row r="46" spans="1:33" ht="14.5" thickBot="1" x14ac:dyDescent="0.3">
      <c r="A46" s="202"/>
      <c r="B46" s="200"/>
      <c r="C46" s="112" t="s">
        <v>34</v>
      </c>
      <c r="D46" s="113">
        <v>30</v>
      </c>
      <c r="E46" s="108">
        <v>2006235.7999051465</v>
      </c>
      <c r="F46" s="109">
        <v>1454988.4712874161</v>
      </c>
      <c r="G46" s="109">
        <v>1211207.5575045429</v>
      </c>
      <c r="H46" s="109">
        <v>1305114.731010569</v>
      </c>
      <c r="I46" s="109">
        <v>2426837.963346262</v>
      </c>
      <c r="J46" s="109">
        <v>2516161.4126503319</v>
      </c>
      <c r="K46" s="109">
        <v>3244239.6818615338</v>
      </c>
      <c r="L46" s="109">
        <v>190646.64539833798</v>
      </c>
      <c r="M46" s="109">
        <v>533524.12669976614</v>
      </c>
      <c r="N46" s="109">
        <v>795827.38323987671</v>
      </c>
      <c r="O46" s="109">
        <v>1050965.9842100884</v>
      </c>
      <c r="P46" s="109">
        <v>1187646.8426759585</v>
      </c>
      <c r="Q46" s="109">
        <v>1007198.903428089</v>
      </c>
      <c r="R46" s="109">
        <v>784497.89779750316</v>
      </c>
      <c r="S46" s="109">
        <v>785389.19821136945</v>
      </c>
      <c r="T46" s="109">
        <v>757558.58193203574</v>
      </c>
      <c r="U46" s="109">
        <v>698758.85576974635</v>
      </c>
      <c r="V46" s="109">
        <v>2858761.5859542252</v>
      </c>
      <c r="W46" s="109">
        <v>3483135.8192450036</v>
      </c>
      <c r="X46" s="109">
        <v>3595827.3882687315</v>
      </c>
      <c r="Y46" s="109">
        <v>3293028.3832897209</v>
      </c>
      <c r="Z46" s="109">
        <v>2627303.9211988794</v>
      </c>
      <c r="AA46" s="109">
        <v>1669204.3555794605</v>
      </c>
      <c r="AB46" s="142">
        <v>886260.25464885158</v>
      </c>
      <c r="AC46" s="152">
        <v>40370321.745113447</v>
      </c>
      <c r="AD46" s="152"/>
    </row>
    <row r="47" spans="1:33" ht="14" x14ac:dyDescent="0.25">
      <c r="A47" s="204">
        <v>49583</v>
      </c>
      <c r="B47" s="199">
        <v>42433295.661782056</v>
      </c>
      <c r="C47" s="94" t="s">
        <v>35</v>
      </c>
      <c r="D47" s="95">
        <v>22</v>
      </c>
      <c r="E47" s="148">
        <v>62408.459305480101</v>
      </c>
      <c r="F47" s="149">
        <v>44787.067506980369</v>
      </c>
      <c r="G47" s="149">
        <v>37638.075141113877</v>
      </c>
      <c r="H47" s="149">
        <v>43664.817345049465</v>
      </c>
      <c r="I47" s="149">
        <v>89902.975169766272</v>
      </c>
      <c r="J47" s="149">
        <v>101585.03462255145</v>
      </c>
      <c r="K47" s="149">
        <v>127265.4515687785</v>
      </c>
      <c r="L47" s="149">
        <v>9244.8994177304339</v>
      </c>
      <c r="M47" s="149">
        <v>25759.368229104366</v>
      </c>
      <c r="N47" s="149">
        <v>35469.394169891784</v>
      </c>
      <c r="O47" s="149">
        <v>47070.208757556677</v>
      </c>
      <c r="P47" s="149">
        <v>54039.037739064734</v>
      </c>
      <c r="Q47" s="149">
        <v>47803.127583181129</v>
      </c>
      <c r="R47" s="149">
        <v>39429.621464693497</v>
      </c>
      <c r="S47" s="149">
        <v>42237.24123556391</v>
      </c>
      <c r="T47" s="149">
        <v>42519.033559384217</v>
      </c>
      <c r="U47" s="149">
        <v>38953.081747408956</v>
      </c>
      <c r="V47" s="149">
        <v>109677.93348156418</v>
      </c>
      <c r="W47" s="149">
        <v>125047.80254238595</v>
      </c>
      <c r="X47" s="149">
        <v>124865.39856259529</v>
      </c>
      <c r="Y47" s="149">
        <v>113901.92053488482</v>
      </c>
      <c r="Z47" s="149">
        <v>91014.904712847565</v>
      </c>
      <c r="AA47" s="149">
        <v>58226.953598578111</v>
      </c>
      <c r="AB47" s="150">
        <v>31257.131856000618</v>
      </c>
      <c r="AC47" s="151">
        <v>33962916.676747434</v>
      </c>
      <c r="AF47" s="1" t="s">
        <v>1</v>
      </c>
      <c r="AG47" s="1">
        <v>10</v>
      </c>
    </row>
    <row r="48" spans="1:33" ht="14" x14ac:dyDescent="0.25">
      <c r="A48" s="201"/>
      <c r="B48" s="199"/>
      <c r="C48" s="100" t="s">
        <v>36</v>
      </c>
      <c r="D48" s="101">
        <v>4</v>
      </c>
      <c r="E48" s="145">
        <v>77609.773713126939</v>
      </c>
      <c r="F48" s="146">
        <v>59139.23158321032</v>
      </c>
      <c r="G48" s="146">
        <v>49102.166602918966</v>
      </c>
      <c r="H48" s="146">
        <v>49553.459078739383</v>
      </c>
      <c r="I48" s="146">
        <v>68712.285048110149</v>
      </c>
      <c r="J48" s="146">
        <v>39653.122349019097</v>
      </c>
      <c r="K48" s="146">
        <v>78407.090033276923</v>
      </c>
      <c r="L48" s="146">
        <v>0</v>
      </c>
      <c r="M48" s="146">
        <v>11073.719891234299</v>
      </c>
      <c r="N48" s="146">
        <v>26883.148869115041</v>
      </c>
      <c r="O48" s="146">
        <v>39014.868278816801</v>
      </c>
      <c r="P48" s="146">
        <v>44765.553079182391</v>
      </c>
      <c r="Q48" s="146">
        <v>40617.273132692761</v>
      </c>
      <c r="R48" s="146">
        <v>23817.538328316234</v>
      </c>
      <c r="S48" s="146">
        <v>11101.280359770491</v>
      </c>
      <c r="T48" s="146">
        <v>5273.4915154992786</v>
      </c>
      <c r="U48" s="146">
        <v>1349.7060296513953</v>
      </c>
      <c r="V48" s="146">
        <v>87049.386516487313</v>
      </c>
      <c r="W48" s="146">
        <v>106135.96888233795</v>
      </c>
      <c r="X48" s="146">
        <v>105035.22163268643</v>
      </c>
      <c r="Y48" s="146">
        <v>95954.602440617804</v>
      </c>
      <c r="Z48" s="146">
        <v>77845.541617626033</v>
      </c>
      <c r="AA48" s="146">
        <v>53894.584598666297</v>
      </c>
      <c r="AB48" s="147">
        <v>31386.359828327255</v>
      </c>
      <c r="AC48" s="152">
        <v>4733501.4936377183</v>
      </c>
      <c r="AF48" s="1" t="s">
        <v>3</v>
      </c>
      <c r="AG48" s="1">
        <v>10</v>
      </c>
    </row>
    <row r="49" spans="1:33" ht="14" x14ac:dyDescent="0.25">
      <c r="A49" s="201"/>
      <c r="B49" s="199"/>
      <c r="C49" s="106" t="s">
        <v>37</v>
      </c>
      <c r="D49" s="107">
        <v>5</v>
      </c>
      <c r="E49" s="174">
        <v>69024.766696191175</v>
      </c>
      <c r="F49" s="143">
        <v>47355.999297512462</v>
      </c>
      <c r="G49" s="143">
        <v>35460.201053426033</v>
      </c>
      <c r="H49" s="143">
        <v>30128.814615961644</v>
      </c>
      <c r="I49" s="143">
        <v>34132.648560311573</v>
      </c>
      <c r="J49" s="143">
        <v>400.99622988587362</v>
      </c>
      <c r="K49" s="143">
        <v>22538.398588085132</v>
      </c>
      <c r="L49" s="143">
        <v>0</v>
      </c>
      <c r="M49" s="143">
        <v>0</v>
      </c>
      <c r="N49" s="143">
        <v>0</v>
      </c>
      <c r="O49" s="143">
        <v>0</v>
      </c>
      <c r="P49" s="143">
        <v>3565.4824755783657</v>
      </c>
      <c r="Q49" s="143">
        <v>6447.3629142974041</v>
      </c>
      <c r="R49" s="143">
        <v>1959.4908820551586</v>
      </c>
      <c r="S49" s="143">
        <v>0</v>
      </c>
      <c r="T49" s="143">
        <v>0</v>
      </c>
      <c r="U49" s="143">
        <v>0</v>
      </c>
      <c r="V49" s="143">
        <v>74188.284038133948</v>
      </c>
      <c r="W49" s="143">
        <v>95513.724391124779</v>
      </c>
      <c r="X49" s="143">
        <v>100047.30159800945</v>
      </c>
      <c r="Y49" s="143">
        <v>91308.884030662477</v>
      </c>
      <c r="Z49" s="143">
        <v>71073.465403150505</v>
      </c>
      <c r="AA49" s="143">
        <v>43595.828113148411</v>
      </c>
      <c r="AB49" s="144">
        <v>20633.849391845481</v>
      </c>
      <c r="AC49" s="153">
        <v>3736877.4913969003</v>
      </c>
      <c r="AF49" s="1" t="s">
        <v>2</v>
      </c>
      <c r="AG49" s="1">
        <v>10</v>
      </c>
    </row>
    <row r="50" spans="1:33" ht="14.5" thickBot="1" x14ac:dyDescent="0.3">
      <c r="A50" s="202"/>
      <c r="B50" s="200"/>
      <c r="C50" s="112" t="s">
        <v>34</v>
      </c>
      <c r="D50" s="113">
        <v>31</v>
      </c>
      <c r="E50" s="108">
        <v>2028549.0330540258</v>
      </c>
      <c r="F50" s="109">
        <v>1458652.4079739717</v>
      </c>
      <c r="G50" s="109">
        <v>1201747.3247833112</v>
      </c>
      <c r="H50" s="109">
        <v>1309483.890985854</v>
      </c>
      <c r="I50" s="109">
        <v>2423377.8367288564</v>
      </c>
      <c r="J50" s="109">
        <v>2395488.2322416375</v>
      </c>
      <c r="K50" s="109">
        <v>3226160.2875866606</v>
      </c>
      <c r="L50" s="109">
        <v>203387.78719006956</v>
      </c>
      <c r="M50" s="109">
        <v>611000.98060523323</v>
      </c>
      <c r="N50" s="109">
        <v>887859.26721407939</v>
      </c>
      <c r="O50" s="109">
        <v>1191604.0657815142</v>
      </c>
      <c r="P50" s="109">
        <v>1385748.4549540456</v>
      </c>
      <c r="Q50" s="109">
        <v>1246374.7139322429</v>
      </c>
      <c r="R50" s="109">
        <v>972519.27994679764</v>
      </c>
      <c r="S50" s="109">
        <v>973624.42862148804</v>
      </c>
      <c r="T50" s="109">
        <v>956512.70436844986</v>
      </c>
      <c r="U50" s="109">
        <v>862366.62256160262</v>
      </c>
      <c r="V50" s="109">
        <v>3132053.5028510308</v>
      </c>
      <c r="W50" s="109">
        <v>3653164.1534174662</v>
      </c>
      <c r="X50" s="109">
        <v>3667416.1628978895</v>
      </c>
      <c r="Y50" s="109">
        <v>3346205.0816832492</v>
      </c>
      <c r="Z50" s="109">
        <v>2669077.3971689031</v>
      </c>
      <c r="AA50" s="109">
        <v>1714550.4581291256</v>
      </c>
      <c r="AB50" s="142">
        <v>916371.58710454998</v>
      </c>
      <c r="AC50" s="152">
        <v>42433295.661782056</v>
      </c>
      <c r="AD50" s="152"/>
    </row>
    <row r="51" spans="1:33" ht="14" x14ac:dyDescent="0.25">
      <c r="A51" s="204">
        <v>49614</v>
      </c>
      <c r="B51" s="199">
        <v>40902499.106585301</v>
      </c>
      <c r="C51" s="94" t="s">
        <v>35</v>
      </c>
      <c r="D51" s="95">
        <v>20</v>
      </c>
      <c r="E51" s="148">
        <v>67808.118936888743</v>
      </c>
      <c r="F51" s="149">
        <v>49983.917468315434</v>
      </c>
      <c r="G51" s="149">
        <v>42447.196239848112</v>
      </c>
      <c r="H51" s="149">
        <v>48544.950638961935</v>
      </c>
      <c r="I51" s="149">
        <v>92174.21937901307</v>
      </c>
      <c r="J51" s="149">
        <v>97131.347010698068</v>
      </c>
      <c r="K51" s="149">
        <v>131531.02989521614</v>
      </c>
      <c r="L51" s="149">
        <v>10023.339276906276</v>
      </c>
      <c r="M51" s="149">
        <v>24651.282091155797</v>
      </c>
      <c r="N51" s="149">
        <v>32920.596534922413</v>
      </c>
      <c r="O51" s="149">
        <v>42200.791481722081</v>
      </c>
      <c r="P51" s="149">
        <v>49057.472308478915</v>
      </c>
      <c r="Q51" s="149">
        <v>44493.870040558919</v>
      </c>
      <c r="R51" s="149">
        <v>37206.603346498625</v>
      </c>
      <c r="S51" s="149">
        <v>40686.448393213563</v>
      </c>
      <c r="T51" s="149">
        <v>39920.625026392772</v>
      </c>
      <c r="U51" s="149">
        <v>37054.008292844694</v>
      </c>
      <c r="V51" s="149">
        <v>116578.44788177498</v>
      </c>
      <c r="W51" s="149">
        <v>129488.54663710456</v>
      </c>
      <c r="X51" s="149">
        <v>128196.2087777946</v>
      </c>
      <c r="Y51" s="149">
        <v>116687.75724741786</v>
      </c>
      <c r="Z51" s="149">
        <v>93175.038960065416</v>
      </c>
      <c r="AA51" s="149">
        <v>61121.911902011008</v>
      </c>
      <c r="AB51" s="150">
        <v>33849.324950352915</v>
      </c>
      <c r="AC51" s="151">
        <v>31338661.054363139</v>
      </c>
      <c r="AF51" s="1" t="s">
        <v>1</v>
      </c>
      <c r="AG51" s="1">
        <v>11</v>
      </c>
    </row>
    <row r="52" spans="1:33" ht="14" x14ac:dyDescent="0.25">
      <c r="A52" s="201"/>
      <c r="B52" s="199"/>
      <c r="C52" s="100" t="s">
        <v>36</v>
      </c>
      <c r="D52" s="101">
        <v>4</v>
      </c>
      <c r="E52" s="145">
        <v>80970.806282462785</v>
      </c>
      <c r="F52" s="146">
        <v>62343.765990068976</v>
      </c>
      <c r="G52" s="146">
        <v>51898.742000413855</v>
      </c>
      <c r="H52" s="146">
        <v>51774.857040383147</v>
      </c>
      <c r="I52" s="146">
        <v>71922.003129836405</v>
      </c>
      <c r="J52" s="146">
        <v>42698.529896748703</v>
      </c>
      <c r="K52" s="146">
        <v>83963.305667220848</v>
      </c>
      <c r="L52" s="146">
        <v>0</v>
      </c>
      <c r="M52" s="146">
        <v>8124.1160403577942</v>
      </c>
      <c r="N52" s="146">
        <v>23910.565203011436</v>
      </c>
      <c r="O52" s="146">
        <v>34593.759325896586</v>
      </c>
      <c r="P52" s="146">
        <v>39220.201203892342</v>
      </c>
      <c r="Q52" s="146">
        <v>35178.373828940232</v>
      </c>
      <c r="R52" s="146">
        <v>20906.206940046683</v>
      </c>
      <c r="S52" s="146">
        <v>9842.725723253443</v>
      </c>
      <c r="T52" s="146">
        <v>5489.7965615900166</v>
      </c>
      <c r="U52" s="146">
        <v>3121.4249493370289</v>
      </c>
      <c r="V52" s="146">
        <v>97598.949135256611</v>
      </c>
      <c r="W52" s="146">
        <v>109843.07025111424</v>
      </c>
      <c r="X52" s="146">
        <v>107597.34771764142</v>
      </c>
      <c r="Y52" s="146">
        <v>97481.226627042197</v>
      </c>
      <c r="Z52" s="146">
        <v>79301.730150836433</v>
      </c>
      <c r="AA52" s="146">
        <v>56054.041091419924</v>
      </c>
      <c r="AB52" s="147">
        <v>33318.609315466107</v>
      </c>
      <c r="AC52" s="152">
        <v>4828616.6162889488</v>
      </c>
      <c r="AF52" s="1" t="s">
        <v>3</v>
      </c>
      <c r="AG52" s="1">
        <v>11</v>
      </c>
    </row>
    <row r="53" spans="1:33" ht="14" x14ac:dyDescent="0.25">
      <c r="A53" s="201"/>
      <c r="B53" s="199"/>
      <c r="C53" s="106" t="s">
        <v>37</v>
      </c>
      <c r="D53" s="107">
        <v>6</v>
      </c>
      <c r="E53" s="174">
        <v>69109.898881123081</v>
      </c>
      <c r="F53" s="143">
        <v>49153.563662912507</v>
      </c>
      <c r="G53" s="143">
        <v>36751.713924848213</v>
      </c>
      <c r="H53" s="143">
        <v>32124.894490130922</v>
      </c>
      <c r="I53" s="143">
        <v>37414.094155513667</v>
      </c>
      <c r="J53" s="143">
        <v>1491.4648988397819</v>
      </c>
      <c r="K53" s="143">
        <v>26402.629457522784</v>
      </c>
      <c r="L53" s="143">
        <v>0</v>
      </c>
      <c r="M53" s="143">
        <v>0</v>
      </c>
      <c r="N53" s="143">
        <v>0</v>
      </c>
      <c r="O53" s="143">
        <v>2279.3632091050185</v>
      </c>
      <c r="P53" s="143">
        <v>6676.6894210258788</v>
      </c>
      <c r="Q53" s="143">
        <v>8518.9377276442428</v>
      </c>
      <c r="R53" s="143">
        <v>4830.1895281032566</v>
      </c>
      <c r="S53" s="143">
        <v>1469.6200256623752</v>
      </c>
      <c r="T53" s="143">
        <v>0</v>
      </c>
      <c r="U53" s="143">
        <v>0</v>
      </c>
      <c r="V53" s="143">
        <v>79610.666878536489</v>
      </c>
      <c r="W53" s="143">
        <v>98133.796657576517</v>
      </c>
      <c r="X53" s="143">
        <v>100767.79605203033</v>
      </c>
      <c r="Y53" s="143">
        <v>92545.333770037556</v>
      </c>
      <c r="Z53" s="143">
        <v>73015.380156303814</v>
      </c>
      <c r="AA53" s="143">
        <v>45857.607649806145</v>
      </c>
      <c r="AB53" s="144">
        <v>23049.932108811983</v>
      </c>
      <c r="AC53" s="153">
        <v>4735221.4359332081</v>
      </c>
      <c r="AF53" s="1" t="s">
        <v>2</v>
      </c>
      <c r="AG53" s="1">
        <v>11</v>
      </c>
    </row>
    <row r="54" spans="1:33" ht="14.5" thickBot="1" x14ac:dyDescent="0.3">
      <c r="A54" s="202"/>
      <c r="B54" s="200"/>
      <c r="C54" s="112" t="s">
        <v>34</v>
      </c>
      <c r="D54" s="113">
        <v>30</v>
      </c>
      <c r="E54" s="108">
        <v>2094704.9971543646</v>
      </c>
      <c r="F54" s="109">
        <v>1543974.7953040595</v>
      </c>
      <c r="G54" s="109">
        <v>1277049.1763477067</v>
      </c>
      <c r="H54" s="109">
        <v>1370747.8078815569</v>
      </c>
      <c r="I54" s="109">
        <v>2355656.9650326893</v>
      </c>
      <c r="J54" s="109">
        <v>2122369.8491939944</v>
      </c>
      <c r="K54" s="109">
        <v>3124889.5973183429</v>
      </c>
      <c r="L54" s="109">
        <v>200466.78553812552</v>
      </c>
      <c r="M54" s="109">
        <v>525522.10598454706</v>
      </c>
      <c r="N54" s="109">
        <v>754054.1915104941</v>
      </c>
      <c r="O54" s="109">
        <v>996067.04619265813</v>
      </c>
      <c r="P54" s="109">
        <v>1178090.3875113029</v>
      </c>
      <c r="Q54" s="109">
        <v>1081704.5224928048</v>
      </c>
      <c r="R54" s="109">
        <v>856738.03185877879</v>
      </c>
      <c r="S54" s="109">
        <v>861917.59091125929</v>
      </c>
      <c r="T54" s="109">
        <v>820371.68677421554</v>
      </c>
      <c r="U54" s="109">
        <v>753565.86565424199</v>
      </c>
      <c r="V54" s="109">
        <v>3199628.7554477449</v>
      </c>
      <c r="W54" s="109">
        <v>3617945.9936920074</v>
      </c>
      <c r="X54" s="109">
        <v>3598920.3427386396</v>
      </c>
      <c r="Y54" s="109">
        <v>3278952.0540767512</v>
      </c>
      <c r="Z54" s="109">
        <v>2618799.9807424769</v>
      </c>
      <c r="AA54" s="109">
        <v>1721800.0483047368</v>
      </c>
      <c r="AB54" s="142">
        <v>948560.52892179461</v>
      </c>
      <c r="AC54" s="152">
        <v>40902499.106585301</v>
      </c>
      <c r="AD54" s="152"/>
    </row>
    <row r="55" spans="1:33" ht="14" x14ac:dyDescent="0.25">
      <c r="A55" s="204">
        <v>49644</v>
      </c>
      <c r="B55" s="199">
        <v>43826199.16975829</v>
      </c>
      <c r="C55" s="94" t="s">
        <v>35</v>
      </c>
      <c r="D55" s="95">
        <v>20</v>
      </c>
      <c r="E55" s="148">
        <v>75449.36708800323</v>
      </c>
      <c r="F55" s="149">
        <v>56301.154267171303</v>
      </c>
      <c r="G55" s="149">
        <v>46682.524379196228</v>
      </c>
      <c r="H55" s="149">
        <v>50467.003215158184</v>
      </c>
      <c r="I55" s="149">
        <v>81117.124953854087</v>
      </c>
      <c r="J55" s="149">
        <v>65431.595910823009</v>
      </c>
      <c r="K55" s="149">
        <v>106936.57389431536</v>
      </c>
      <c r="L55" s="149">
        <v>20235.657642780836</v>
      </c>
      <c r="M55" s="149">
        <v>35868.609566473642</v>
      </c>
      <c r="N55" s="149">
        <v>44633.279286257675</v>
      </c>
      <c r="O55" s="149">
        <v>52816.525439341916</v>
      </c>
      <c r="P55" s="149">
        <v>60137.046135544624</v>
      </c>
      <c r="Q55" s="149">
        <v>58245.579137284658</v>
      </c>
      <c r="R55" s="149">
        <v>50227.754189176194</v>
      </c>
      <c r="S55" s="149">
        <v>47702.375949676592</v>
      </c>
      <c r="T55" s="149">
        <v>45086.999709199576</v>
      </c>
      <c r="U55" s="149">
        <v>41672.661477825124</v>
      </c>
      <c r="V55" s="149">
        <v>108004.56558392961</v>
      </c>
      <c r="W55" s="149">
        <v>126516.46200279485</v>
      </c>
      <c r="X55" s="149">
        <v>125529.99477204939</v>
      </c>
      <c r="Y55" s="149">
        <v>115173.63721302402</v>
      </c>
      <c r="Z55" s="149">
        <v>95251.336384250943</v>
      </c>
      <c r="AA55" s="149">
        <v>66692.686273523082</v>
      </c>
      <c r="AB55" s="150">
        <v>40885.356236219988</v>
      </c>
      <c r="AC55" s="151">
        <v>32341317.414157484</v>
      </c>
      <c r="AF55" s="1" t="s">
        <v>1</v>
      </c>
      <c r="AG55" s="1">
        <v>12</v>
      </c>
    </row>
    <row r="56" spans="1:33" ht="14" x14ac:dyDescent="0.25">
      <c r="A56" s="201"/>
      <c r="B56" s="199"/>
      <c r="C56" s="100" t="s">
        <v>36</v>
      </c>
      <c r="D56" s="101">
        <v>4</v>
      </c>
      <c r="E56" s="145">
        <v>85075.531871462139</v>
      </c>
      <c r="F56" s="146">
        <v>65021.203542310286</v>
      </c>
      <c r="G56" s="146">
        <v>54429.692187747009</v>
      </c>
      <c r="H56" s="146">
        <v>54023.217789793038</v>
      </c>
      <c r="I56" s="146">
        <v>71611.790896463805</v>
      </c>
      <c r="J56" s="146">
        <v>39956.287516483862</v>
      </c>
      <c r="K56" s="146">
        <v>72905.487303487957</v>
      </c>
      <c r="L56" s="146">
        <v>4509.2256143181321</v>
      </c>
      <c r="M56" s="146">
        <v>20837.033642530845</v>
      </c>
      <c r="N56" s="146">
        <v>33497.528594523981</v>
      </c>
      <c r="O56" s="146">
        <v>39584.560711050704</v>
      </c>
      <c r="P56" s="146">
        <v>42576.151314023853</v>
      </c>
      <c r="Q56" s="146">
        <v>37490.859232326191</v>
      </c>
      <c r="R56" s="146">
        <v>24292.701744018519</v>
      </c>
      <c r="S56" s="146">
        <v>14419.945644193745</v>
      </c>
      <c r="T56" s="146">
        <v>9943.9660210386519</v>
      </c>
      <c r="U56" s="146">
        <v>5668.4675856010708</v>
      </c>
      <c r="V56" s="146">
        <v>84241.508181043144</v>
      </c>
      <c r="W56" s="146">
        <v>104526.77696181323</v>
      </c>
      <c r="X56" s="146">
        <v>105491.82194078009</v>
      </c>
      <c r="Y56" s="146">
        <v>98268.106728270213</v>
      </c>
      <c r="Z56" s="146">
        <v>83243.883899189415</v>
      </c>
      <c r="AA56" s="146">
        <v>61502.666124709009</v>
      </c>
      <c r="AB56" s="147">
        <v>38807.19676313614</v>
      </c>
      <c r="AC56" s="152">
        <v>5007702.4472412607</v>
      </c>
      <c r="AF56" s="1" t="s">
        <v>3</v>
      </c>
      <c r="AG56" s="1">
        <v>12</v>
      </c>
    </row>
    <row r="57" spans="1:33" ht="14" x14ac:dyDescent="0.25">
      <c r="A57" s="201"/>
      <c r="B57" s="199"/>
      <c r="C57" s="106" t="s">
        <v>37</v>
      </c>
      <c r="D57" s="107">
        <v>7</v>
      </c>
      <c r="E57" s="174">
        <v>89172.712328194189</v>
      </c>
      <c r="F57" s="143">
        <v>67147.432098880978</v>
      </c>
      <c r="G57" s="143">
        <v>52777.376681328096</v>
      </c>
      <c r="H57" s="143">
        <v>45266.648828017002</v>
      </c>
      <c r="I57" s="143">
        <v>47989.104326188593</v>
      </c>
      <c r="J57" s="143">
        <v>8573.9612201312029</v>
      </c>
      <c r="K57" s="143">
        <v>29040.516545972478</v>
      </c>
      <c r="L57" s="143">
        <v>4860.0958950333234</v>
      </c>
      <c r="M57" s="143">
        <v>2038.8499890510466</v>
      </c>
      <c r="N57" s="143">
        <v>5252.7039045453366</v>
      </c>
      <c r="O57" s="143">
        <v>11667.139275463811</v>
      </c>
      <c r="P57" s="143">
        <v>17078.119965539034</v>
      </c>
      <c r="Q57" s="143">
        <v>16030.068125581658</v>
      </c>
      <c r="R57" s="143">
        <v>10209.311864167634</v>
      </c>
      <c r="S57" s="143">
        <v>5442.3109704863264</v>
      </c>
      <c r="T57" s="143">
        <v>3784.7372270675819</v>
      </c>
      <c r="U57" s="143">
        <v>2510.4389404985595</v>
      </c>
      <c r="V57" s="143">
        <v>67871.014842298566</v>
      </c>
      <c r="W57" s="143">
        <v>91431.631822757437</v>
      </c>
      <c r="X57" s="143">
        <v>97111.876167193943</v>
      </c>
      <c r="Y57" s="143">
        <v>91610.411044151828</v>
      </c>
      <c r="Z57" s="143">
        <v>75991.565308243065</v>
      </c>
      <c r="AA57" s="143">
        <v>52487.037572250112</v>
      </c>
      <c r="AB57" s="144">
        <v>29966.264822607147</v>
      </c>
      <c r="AC57" s="153">
        <v>6477179.3083595429</v>
      </c>
      <c r="AF57" s="1" t="s">
        <v>2</v>
      </c>
      <c r="AG57" s="1">
        <v>12</v>
      </c>
    </row>
    <row r="58" spans="1:33" ht="14.5" thickBot="1" x14ac:dyDescent="0.3">
      <c r="A58" s="202"/>
      <c r="B58" s="200"/>
      <c r="C58" s="112" t="s">
        <v>34</v>
      </c>
      <c r="D58" s="113">
        <v>31</v>
      </c>
      <c r="E58" s="175">
        <v>2473498.4555432722</v>
      </c>
      <c r="F58" s="176">
        <v>1856139.924204834</v>
      </c>
      <c r="G58" s="176">
        <v>1520810.8931042091</v>
      </c>
      <c r="H58" s="176">
        <v>1542299.4772584548</v>
      </c>
      <c r="I58" s="176">
        <v>2244713.3929462573</v>
      </c>
      <c r="J58" s="176">
        <v>1528474.7968233139</v>
      </c>
      <c r="K58" s="176">
        <v>2633637.0429220661</v>
      </c>
      <c r="L58" s="176">
        <v>456770.72657812247</v>
      </c>
      <c r="M58" s="176">
        <v>814992.27582295355</v>
      </c>
      <c r="N58" s="176">
        <v>1063424.627435067</v>
      </c>
      <c r="O58" s="176">
        <v>1296338.7265592876</v>
      </c>
      <c r="P58" s="176">
        <v>1492592.3677257611</v>
      </c>
      <c r="Q58" s="176">
        <v>1427085.4965540697</v>
      </c>
      <c r="R58" s="176">
        <v>1173191.0738087716</v>
      </c>
      <c r="S58" s="176">
        <v>1049823.4783637112</v>
      </c>
      <c r="T58" s="176">
        <v>968009.01885761926</v>
      </c>
      <c r="U58" s="176">
        <v>873700.17248239671</v>
      </c>
      <c r="V58" s="176">
        <v>2972154.4482988548</v>
      </c>
      <c r="W58" s="176">
        <v>3588457.7706624521</v>
      </c>
      <c r="X58" s="176">
        <v>3612350.3163744654</v>
      </c>
      <c r="Y58" s="176">
        <v>3337818.0484826239</v>
      </c>
      <c r="Z58" s="176">
        <v>2769943.2204394778</v>
      </c>
      <c r="AA58" s="176">
        <v>1947273.6529750484</v>
      </c>
      <c r="AB58" s="177">
        <v>1182699.7655351944</v>
      </c>
      <c r="AC58" s="178">
        <v>43826199.169758283</v>
      </c>
      <c r="AD58" s="152"/>
    </row>
    <row r="59" spans="1:33" s="5" customFormat="1" x14ac:dyDescent="0.25">
      <c r="AC59" s="39"/>
      <c r="AD59" s="172"/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W61" s="37"/>
      <c r="Z61" s="7" t="s">
        <v>58</v>
      </c>
    </row>
    <row r="62" spans="1:33" ht="18" x14ac:dyDescent="0.4">
      <c r="B62" s="138"/>
      <c r="Z62" s="139"/>
    </row>
  </sheetData>
  <mergeCells count="26">
    <mergeCell ref="A55:A58"/>
    <mergeCell ref="B55:B58"/>
    <mergeCell ref="A43:A46"/>
    <mergeCell ref="B43:B46"/>
    <mergeCell ref="A47:A50"/>
    <mergeCell ref="B47:B50"/>
    <mergeCell ref="A51:A54"/>
    <mergeCell ref="B51:B54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D2:E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0F432-3D2D-4B62-B2FB-4031784AAF3F}">
  <sheetPr>
    <tabColor theme="3" tint="0.39997558519241921"/>
    <pageSetUpPr fitToPage="1"/>
  </sheetPr>
  <dimension ref="A1:AG111"/>
  <sheetViews>
    <sheetView showGridLines="0" zoomScale="90" workbookViewId="0">
      <pane xSplit="4" ySplit="10" topLeftCell="E15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baseColWidth="10" defaultColWidth="0" defaultRowHeight="12.5" x14ac:dyDescent="0.25"/>
  <cols>
    <col min="1" max="1" width="8.26953125" style="1" customWidth="1"/>
    <col min="2" max="2" width="15.54296875" style="1" customWidth="1"/>
    <col min="3" max="4" width="13.26953125" style="1" customWidth="1"/>
    <col min="5" max="5" width="12.7265625" style="1" bestFit="1" customWidth="1"/>
    <col min="6" max="7" width="11.54296875" style="1" bestFit="1" customWidth="1"/>
    <col min="8" max="8" width="8.7265625" style="1" bestFit="1" customWidth="1"/>
    <col min="9" max="9" width="11.54296875" style="1" bestFit="1" customWidth="1"/>
    <col min="10" max="11" width="14.453125" style="1" bestFit="1" customWidth="1"/>
    <col min="12" max="13" width="11.54296875" style="1" bestFit="1" customWidth="1"/>
    <col min="14" max="21" width="12.7265625" style="1" bestFit="1" customWidth="1"/>
    <col min="22" max="23" width="14.453125" style="1" bestFit="1" customWidth="1"/>
    <col min="24" max="24" width="15.54296875" style="1" bestFit="1" customWidth="1"/>
    <col min="25" max="25" width="14.453125" style="1" bestFit="1" customWidth="1"/>
    <col min="26" max="26" width="15.81640625" style="1" customWidth="1"/>
    <col min="27" max="28" width="14.453125" style="1" bestFit="1" customWidth="1"/>
    <col min="29" max="29" width="17.7265625" style="1" customWidth="1"/>
    <col min="30" max="30" width="22.45312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4" x14ac:dyDescent="0.25">
      <c r="A1" s="156" t="s">
        <v>79</v>
      </c>
      <c r="B1" s="157"/>
      <c r="C1" s="157"/>
      <c r="D1" s="157"/>
    </row>
    <row r="2" spans="1:33" ht="15.5" x14ac:dyDescent="0.25">
      <c r="A2" s="156" t="s">
        <v>55</v>
      </c>
      <c r="B2" s="157"/>
      <c r="C2" s="157"/>
      <c r="D2" s="205"/>
      <c r="E2" s="205"/>
      <c r="F2" s="81"/>
    </row>
    <row r="3" spans="1:33" ht="15.5" x14ac:dyDescent="0.25">
      <c r="A3" s="156" t="s">
        <v>56</v>
      </c>
      <c r="B3" s="157"/>
      <c r="C3" s="157"/>
      <c r="D3" s="158" t="str">
        <f>+'Formato Resumen 25'!C6</f>
        <v>GG-25-005 (CP-ENDC2025-005)</v>
      </c>
      <c r="E3" s="81"/>
      <c r="F3" s="81"/>
    </row>
    <row r="4" spans="1:33" ht="15.5" x14ac:dyDescent="0.25">
      <c r="A4" s="156" t="s">
        <v>57</v>
      </c>
      <c r="B4" s="157"/>
      <c r="C4" s="157"/>
      <c r="D4" s="159"/>
      <c r="E4" s="81"/>
      <c r="F4" s="81"/>
      <c r="H4" s="83"/>
    </row>
    <row r="5" spans="1:33" ht="15.5" x14ac:dyDescent="0.25">
      <c r="A5" s="156" t="s">
        <v>59</v>
      </c>
      <c r="B5" s="157"/>
      <c r="C5" s="157"/>
      <c r="D5" s="159"/>
      <c r="E5" s="81"/>
      <c r="F5" s="81"/>
    </row>
    <row r="6" spans="1:33" ht="15.5" x14ac:dyDescent="0.25">
      <c r="A6" s="156" t="s">
        <v>28</v>
      </c>
      <c r="B6" s="157"/>
      <c r="C6" s="157"/>
      <c r="D6" s="160" t="e">
        <f>#REF!</f>
        <v>#REF!</v>
      </c>
      <c r="E6" s="84"/>
      <c r="F6" s="84"/>
    </row>
    <row r="7" spans="1:33" ht="15.5" x14ac:dyDescent="0.25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3">
      <c r="A8" s="162" t="s">
        <v>60</v>
      </c>
      <c r="B8" s="157"/>
      <c r="C8" s="157"/>
      <c r="D8" s="161" t="s">
        <v>38</v>
      </c>
    </row>
    <row r="9" spans="1:33" ht="16" thickBot="1" x14ac:dyDescent="0.3">
      <c r="C9" s="195"/>
      <c r="D9" s="195"/>
    </row>
    <row r="10" spans="1:33" s="93" customFormat="1" ht="26.5" thickBot="1" x14ac:dyDescent="0.3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4" x14ac:dyDescent="0.25">
      <c r="A11" s="201" t="e">
        <f>+DATE(#REF!,1,1)</f>
        <v>#REF!</v>
      </c>
      <c r="B11" s="199">
        <f>+'Formato Resumen 36'!E15</f>
        <v>40798000.311451659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4" x14ac:dyDescent="0.25">
      <c r="A12" s="201"/>
      <c r="B12" s="199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4" x14ac:dyDescent="0.25">
      <c r="A13" s="201"/>
      <c r="B13" s="199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4.5" thickBot="1" x14ac:dyDescent="0.3">
      <c r="A14" s="202"/>
      <c r="B14" s="200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4" x14ac:dyDescent="0.25">
      <c r="A15" s="201" t="e">
        <f>+DATE(#REF!,1+1,1)</f>
        <v>#REF!</v>
      </c>
      <c r="B15" s="199">
        <f>+'Formato Resumen 36'!E16</f>
        <v>37718429.291762009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4" x14ac:dyDescent="0.25">
      <c r="A16" s="201"/>
      <c r="B16" s="199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4" x14ac:dyDescent="0.25">
      <c r="A17" s="201"/>
      <c r="B17" s="199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4.5" thickBot="1" x14ac:dyDescent="0.3">
      <c r="A18" s="202"/>
      <c r="B18" s="200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4" x14ac:dyDescent="0.25">
      <c r="A19" s="204" t="e">
        <f>+DATE(#REF!,3,1)</f>
        <v>#REF!</v>
      </c>
      <c r="B19" s="199">
        <f>+'Formato Resumen 36'!E17</f>
        <v>39688481.348093748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4" x14ac:dyDescent="0.25">
      <c r="A20" s="201"/>
      <c r="B20" s="199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4" x14ac:dyDescent="0.25">
      <c r="A21" s="201"/>
      <c r="B21" s="199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4.5" thickBot="1" x14ac:dyDescent="0.3">
      <c r="A22" s="202"/>
      <c r="B22" s="200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4" x14ac:dyDescent="0.25">
      <c r="A23" s="204" t="e">
        <f>+DATE(#REF!,4,1)</f>
        <v>#REF!</v>
      </c>
      <c r="B23" s="199">
        <f>+'Formato Resumen 36'!E18</f>
        <v>39798795.226615712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4" x14ac:dyDescent="0.25">
      <c r="A24" s="201"/>
      <c r="B24" s="199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4" x14ac:dyDescent="0.25">
      <c r="A25" s="201"/>
      <c r="B25" s="199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4.5" thickBot="1" x14ac:dyDescent="0.3">
      <c r="A26" s="202"/>
      <c r="B26" s="200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4" x14ac:dyDescent="0.25">
      <c r="A27" s="204" t="e">
        <f>+DATE(#REF!,5,1)</f>
        <v>#REF!</v>
      </c>
      <c r="B27" s="199">
        <f>+'Formato Resumen 36'!E19</f>
        <v>40715076.478301048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4" x14ac:dyDescent="0.25">
      <c r="A28" s="201"/>
      <c r="B28" s="199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4" x14ac:dyDescent="0.25">
      <c r="A29" s="201"/>
      <c r="B29" s="199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4.5" thickBot="1" x14ac:dyDescent="0.3">
      <c r="A30" s="202"/>
      <c r="B30" s="200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4" x14ac:dyDescent="0.25">
      <c r="A31" s="204" t="e">
        <f>+DATE(#REF!,6,1)</f>
        <v>#REF!</v>
      </c>
      <c r="B31" s="199">
        <f>+'Formato Resumen 36'!E20</f>
        <v>40977796.203423694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4" x14ac:dyDescent="0.25">
      <c r="A32" s="201"/>
      <c r="B32" s="199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4" x14ac:dyDescent="0.25">
      <c r="A33" s="201"/>
      <c r="B33" s="199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4.5" thickBot="1" x14ac:dyDescent="0.3">
      <c r="A34" s="202"/>
      <c r="B34" s="200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4" x14ac:dyDescent="0.25">
      <c r="A35" s="204" t="e">
        <f>+DATE(#REF!,7,1)</f>
        <v>#REF!</v>
      </c>
      <c r="B35" s="199">
        <f>+'Formato Resumen 36'!E21</f>
        <v>38540176.501241453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4" x14ac:dyDescent="0.25">
      <c r="A36" s="201"/>
      <c r="B36" s="199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4" x14ac:dyDescent="0.25">
      <c r="A37" s="201"/>
      <c r="B37" s="199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4.5" thickBot="1" x14ac:dyDescent="0.3">
      <c r="A38" s="202"/>
      <c r="B38" s="200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4" x14ac:dyDescent="0.25">
      <c r="A39" s="204" t="e">
        <f>+DATE(#REF!,8,1)</f>
        <v>#REF!</v>
      </c>
      <c r="B39" s="199">
        <f>+'Formato Resumen 36'!E22</f>
        <v>39858477.881190419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4" x14ac:dyDescent="0.25">
      <c r="A40" s="201"/>
      <c r="B40" s="199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4" x14ac:dyDescent="0.25">
      <c r="A41" s="201"/>
      <c r="B41" s="199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4.5" thickBot="1" x14ac:dyDescent="0.3">
      <c r="A42" s="202"/>
      <c r="B42" s="200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4" x14ac:dyDescent="0.25">
      <c r="A43" s="204" t="e">
        <f>+DATE(#REF!,9,1)</f>
        <v>#REF!</v>
      </c>
      <c r="B43" s="199">
        <f>+'Formato Resumen 36'!E23</f>
        <v>37787907.726149455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4" x14ac:dyDescent="0.25">
      <c r="A44" s="201"/>
      <c r="B44" s="199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4" x14ac:dyDescent="0.25">
      <c r="A45" s="201"/>
      <c r="B45" s="199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4.5" thickBot="1" x14ac:dyDescent="0.3">
      <c r="A46" s="202"/>
      <c r="B46" s="200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4" x14ac:dyDescent="0.25">
      <c r="A47" s="204" t="e">
        <f>+DATE(#REF!,10,1)</f>
        <v>#REF!</v>
      </c>
      <c r="B47" s="199">
        <f>+'Formato Resumen 36'!E24</f>
        <v>40361705.342237003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4" x14ac:dyDescent="0.25">
      <c r="A48" s="201"/>
      <c r="B48" s="199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4" x14ac:dyDescent="0.25">
      <c r="A49" s="201"/>
      <c r="B49" s="199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4.5" thickBot="1" x14ac:dyDescent="0.3">
      <c r="A50" s="202"/>
      <c r="B50" s="200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4" x14ac:dyDescent="0.25">
      <c r="A51" s="204" t="e">
        <f>+DATE(#REF!,11,1)</f>
        <v>#REF!</v>
      </c>
      <c r="B51" s="199">
        <f>+'Formato Resumen 36'!E25</f>
        <v>40768832.8081268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4" x14ac:dyDescent="0.25">
      <c r="A52" s="201"/>
      <c r="B52" s="199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4" x14ac:dyDescent="0.25">
      <c r="A53" s="201"/>
      <c r="B53" s="199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4.5" thickBot="1" x14ac:dyDescent="0.3">
      <c r="A54" s="202"/>
      <c r="B54" s="200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4" x14ac:dyDescent="0.25">
      <c r="A55" s="204" t="e">
        <f>+DATE(#REF!,12,1)</f>
        <v>#REF!</v>
      </c>
      <c r="B55" s="199">
        <f>+'Formato Resumen 36'!E26</f>
        <v>40109673.710848987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4" x14ac:dyDescent="0.25">
      <c r="A56" s="201"/>
      <c r="B56" s="199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4" x14ac:dyDescent="0.25">
      <c r="A57" s="201"/>
      <c r="B57" s="199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4.5" thickBot="1" x14ac:dyDescent="0.3">
      <c r="A58" s="202"/>
      <c r="B58" s="200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5">
      <c r="AD59" s="172" t="e">
        <f>+AD14+AD18+AD22+AD26+AD30+AD34+AD38+AD42+AD46+AD50+AD54+AD58</f>
        <v>#REF!</v>
      </c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W61" s="37"/>
      <c r="Z61" s="7" t="s">
        <v>58</v>
      </c>
    </row>
    <row r="62" spans="1:33" ht="18.5" thickBot="1" x14ac:dyDescent="0.45">
      <c r="B62" s="138"/>
      <c r="Z62" s="139"/>
    </row>
    <row r="63" spans="1:33" ht="26.5" thickBot="1" x14ac:dyDescent="0.3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4" x14ac:dyDescent="0.25">
      <c r="A64" s="192" t="e">
        <f>A11</f>
        <v>#REF!</v>
      </c>
      <c r="B64" s="192"/>
      <c r="C64" s="13" t="s">
        <v>35</v>
      </c>
      <c r="D64" s="14" t="e">
        <f>D11</f>
        <v>#REF!</v>
      </c>
      <c r="E64" s="10" t="e">
        <f>#REF!</f>
        <v>#REF!</v>
      </c>
      <c r="F64" s="10" t="e">
        <f>#REF!</f>
        <v>#REF!</v>
      </c>
      <c r="G64" s="10" t="e">
        <f>#REF!</f>
        <v>#REF!</v>
      </c>
      <c r="H64" s="10" t="e">
        <f>#REF!</f>
        <v>#REF!</v>
      </c>
      <c r="I64" s="10" t="e">
        <f>#REF!</f>
        <v>#REF!</v>
      </c>
      <c r="J64" s="10" t="e">
        <f>#REF!</f>
        <v>#REF!</v>
      </c>
      <c r="K64" s="10" t="e">
        <f>#REF!</f>
        <v>#REF!</v>
      </c>
      <c r="L64" s="10" t="e">
        <f>#REF!</f>
        <v>#REF!</v>
      </c>
      <c r="M64" s="10" t="e">
        <f>#REF!</f>
        <v>#REF!</v>
      </c>
      <c r="N64" s="10" t="e">
        <f>#REF!</f>
        <v>#REF!</v>
      </c>
      <c r="O64" s="10" t="e">
        <f>#REF!</f>
        <v>#REF!</v>
      </c>
      <c r="P64" s="10" t="e">
        <f>#REF!</f>
        <v>#REF!</v>
      </c>
      <c r="Q64" s="10" t="e">
        <f>#REF!</f>
        <v>#REF!</v>
      </c>
      <c r="R64" s="10" t="e">
        <f>#REF!</f>
        <v>#REF!</v>
      </c>
      <c r="S64" s="10" t="e">
        <f>#REF!</f>
        <v>#REF!</v>
      </c>
      <c r="T64" s="10" t="e">
        <f>#REF!</f>
        <v>#REF!</v>
      </c>
      <c r="U64" s="10" t="e">
        <f>#REF!</f>
        <v>#REF!</v>
      </c>
      <c r="V64" s="10" t="e">
        <f>#REF!</f>
        <v>#REF!</v>
      </c>
      <c r="W64" s="10" t="e">
        <f>#REF!</f>
        <v>#REF!</v>
      </c>
      <c r="X64" s="10" t="e">
        <f>#REF!</f>
        <v>#REF!</v>
      </c>
      <c r="Y64" s="10" t="e">
        <f>#REF!</f>
        <v>#REF!</v>
      </c>
      <c r="Z64" s="10" t="e">
        <f>#REF!</f>
        <v>#REF!</v>
      </c>
      <c r="AA64" s="10" t="e">
        <f>#REF!</f>
        <v>#REF!</v>
      </c>
      <c r="AB64" s="10" t="e">
        <f>#REF!</f>
        <v>#REF!</v>
      </c>
      <c r="AC64" s="12" t="e">
        <f>+SUM(E64:AB64)*D64</f>
        <v>#REF!</v>
      </c>
    </row>
    <row r="65" spans="1:29" ht="14" x14ac:dyDescent="0.25">
      <c r="A65" s="193"/>
      <c r="B65" s="193"/>
      <c r="C65" s="17" t="s">
        <v>36</v>
      </c>
      <c r="D65" s="18" t="e">
        <f>D12</f>
        <v>#REF!</v>
      </c>
      <c r="E65" s="10" t="e">
        <f>#REF!</f>
        <v>#REF!</v>
      </c>
      <c r="F65" s="10" t="e">
        <f>#REF!</f>
        <v>#REF!</v>
      </c>
      <c r="G65" s="10" t="e">
        <f>#REF!</f>
        <v>#REF!</v>
      </c>
      <c r="H65" s="10" t="e">
        <f>#REF!</f>
        <v>#REF!</v>
      </c>
      <c r="I65" s="10" t="e">
        <f>#REF!</f>
        <v>#REF!</v>
      </c>
      <c r="J65" s="10" t="e">
        <f>#REF!</f>
        <v>#REF!</v>
      </c>
      <c r="K65" s="10" t="e">
        <f>#REF!</f>
        <v>#REF!</v>
      </c>
      <c r="L65" s="10" t="e">
        <f>#REF!</f>
        <v>#REF!</v>
      </c>
      <c r="M65" s="10" t="e">
        <f>#REF!</f>
        <v>#REF!</v>
      </c>
      <c r="N65" s="10" t="e">
        <f>#REF!</f>
        <v>#REF!</v>
      </c>
      <c r="O65" s="10" t="e">
        <f>#REF!</f>
        <v>#REF!</v>
      </c>
      <c r="P65" s="10" t="e">
        <f>#REF!</f>
        <v>#REF!</v>
      </c>
      <c r="Q65" s="10" t="e">
        <f>#REF!</f>
        <v>#REF!</v>
      </c>
      <c r="R65" s="10" t="e">
        <f>#REF!</f>
        <v>#REF!</v>
      </c>
      <c r="S65" s="10" t="e">
        <f>#REF!</f>
        <v>#REF!</v>
      </c>
      <c r="T65" s="10" t="e">
        <f>#REF!</f>
        <v>#REF!</v>
      </c>
      <c r="U65" s="10" t="e">
        <f>#REF!</f>
        <v>#REF!</v>
      </c>
      <c r="V65" s="10" t="e">
        <f>#REF!</f>
        <v>#REF!</v>
      </c>
      <c r="W65" s="10" t="e">
        <f>#REF!</f>
        <v>#REF!</v>
      </c>
      <c r="X65" s="10" t="e">
        <f>#REF!</f>
        <v>#REF!</v>
      </c>
      <c r="Y65" s="10" t="e">
        <f>#REF!</f>
        <v>#REF!</v>
      </c>
      <c r="Z65" s="10" t="e">
        <f>#REF!</f>
        <v>#REF!</v>
      </c>
      <c r="AA65" s="10" t="e">
        <f>#REF!</f>
        <v>#REF!</v>
      </c>
      <c r="AB65" s="10" t="e">
        <f>#REF!</f>
        <v>#REF!</v>
      </c>
      <c r="AC65" s="12" t="e">
        <f>+SUM(E65:AB65)*D65</f>
        <v>#REF!</v>
      </c>
    </row>
    <row r="66" spans="1:29" ht="14" x14ac:dyDescent="0.25">
      <c r="A66" s="193"/>
      <c r="B66" s="193"/>
      <c r="C66" s="22" t="s">
        <v>37</v>
      </c>
      <c r="D66" s="23" t="e">
        <f>D13</f>
        <v>#REF!</v>
      </c>
      <c r="E66" s="10" t="e">
        <f>#REF!</f>
        <v>#REF!</v>
      </c>
      <c r="F66" s="10" t="e">
        <f>#REF!</f>
        <v>#REF!</v>
      </c>
      <c r="G66" s="10" t="e">
        <f>#REF!</f>
        <v>#REF!</v>
      </c>
      <c r="H66" s="10" t="e">
        <f>#REF!</f>
        <v>#REF!</v>
      </c>
      <c r="I66" s="10" t="e">
        <f>#REF!</f>
        <v>#REF!</v>
      </c>
      <c r="J66" s="10" t="e">
        <f>#REF!</f>
        <v>#REF!</v>
      </c>
      <c r="K66" s="10" t="e">
        <f>#REF!</f>
        <v>#REF!</v>
      </c>
      <c r="L66" s="10" t="e">
        <f>#REF!</f>
        <v>#REF!</v>
      </c>
      <c r="M66" s="10" t="e">
        <f>#REF!</f>
        <v>#REF!</v>
      </c>
      <c r="N66" s="10" t="e">
        <f>#REF!</f>
        <v>#REF!</v>
      </c>
      <c r="O66" s="10" t="e">
        <f>#REF!</f>
        <v>#REF!</v>
      </c>
      <c r="P66" s="10" t="e">
        <f>#REF!</f>
        <v>#REF!</v>
      </c>
      <c r="Q66" s="10" t="e">
        <f>#REF!</f>
        <v>#REF!</v>
      </c>
      <c r="R66" s="10" t="e">
        <f>#REF!</f>
        <v>#REF!</v>
      </c>
      <c r="S66" s="10" t="e">
        <f>#REF!</f>
        <v>#REF!</v>
      </c>
      <c r="T66" s="10" t="e">
        <f>#REF!</f>
        <v>#REF!</v>
      </c>
      <c r="U66" s="10" t="e">
        <f>#REF!</f>
        <v>#REF!</v>
      </c>
      <c r="V66" s="10" t="e">
        <f>#REF!</f>
        <v>#REF!</v>
      </c>
      <c r="W66" s="10" t="e">
        <f>#REF!</f>
        <v>#REF!</v>
      </c>
      <c r="X66" s="10" t="e">
        <f>#REF!</f>
        <v>#REF!</v>
      </c>
      <c r="Y66" s="10" t="e">
        <f>#REF!</f>
        <v>#REF!</v>
      </c>
      <c r="Z66" s="10" t="e">
        <f>#REF!</f>
        <v>#REF!</v>
      </c>
      <c r="AA66" s="10" t="e">
        <f>#REF!</f>
        <v>#REF!</v>
      </c>
      <c r="AB66" s="10" t="e">
        <f>#REF!</f>
        <v>#REF!</v>
      </c>
      <c r="AC66" s="12" t="e">
        <f>+SUM(E66:AB66)*D66</f>
        <v>#REF!</v>
      </c>
    </row>
    <row r="67" spans="1:29" ht="14.5" thickBot="1" x14ac:dyDescent="0.3">
      <c r="A67" s="194"/>
      <c r="B67" s="194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9">SUMPRODUCT($D64:$D66,F64:F66)</f>
        <v>#REF!</v>
      </c>
      <c r="G67" s="29" t="e">
        <f t="shared" si="49"/>
        <v>#REF!</v>
      </c>
      <c r="H67" s="29" t="e">
        <f t="shared" si="49"/>
        <v>#REF!</v>
      </c>
      <c r="I67" s="29" t="e">
        <f t="shared" si="49"/>
        <v>#REF!</v>
      </c>
      <c r="J67" s="29" t="e">
        <f t="shared" si="49"/>
        <v>#REF!</v>
      </c>
      <c r="K67" s="29" t="e">
        <f t="shared" si="49"/>
        <v>#REF!</v>
      </c>
      <c r="L67" s="29" t="e">
        <f t="shared" si="49"/>
        <v>#REF!</v>
      </c>
      <c r="M67" s="29" t="e">
        <f t="shared" si="49"/>
        <v>#REF!</v>
      </c>
      <c r="N67" s="29" t="e">
        <f t="shared" si="49"/>
        <v>#REF!</v>
      </c>
      <c r="O67" s="29" t="e">
        <f t="shared" si="49"/>
        <v>#REF!</v>
      </c>
      <c r="P67" s="29" t="e">
        <f t="shared" si="49"/>
        <v>#REF!</v>
      </c>
      <c r="Q67" s="29" t="e">
        <f t="shared" si="49"/>
        <v>#REF!</v>
      </c>
      <c r="R67" s="29" t="e">
        <f t="shared" si="49"/>
        <v>#REF!</v>
      </c>
      <c r="S67" s="29" t="e">
        <f t="shared" si="49"/>
        <v>#REF!</v>
      </c>
      <c r="T67" s="29" t="e">
        <f t="shared" si="49"/>
        <v>#REF!</v>
      </c>
      <c r="U67" s="29" t="e">
        <f t="shared" si="49"/>
        <v>#REF!</v>
      </c>
      <c r="V67" s="29" t="e">
        <f t="shared" si="49"/>
        <v>#REF!</v>
      </c>
      <c r="W67" s="29" t="e">
        <f t="shared" si="49"/>
        <v>#REF!</v>
      </c>
      <c r="X67" s="29" t="e">
        <f t="shared" si="49"/>
        <v>#REF!</v>
      </c>
      <c r="Y67" s="29" t="e">
        <f t="shared" si="49"/>
        <v>#REF!</v>
      </c>
      <c r="Z67" s="29" t="e">
        <f t="shared" si="49"/>
        <v>#REF!</v>
      </c>
      <c r="AA67" s="29" t="e">
        <f t="shared" si="49"/>
        <v>#REF!</v>
      </c>
      <c r="AB67" s="29" t="e">
        <f t="shared" si="49"/>
        <v>#REF!</v>
      </c>
      <c r="AC67" s="30" t="e">
        <f>+SUM(E67:AB67)</f>
        <v>#REF!</v>
      </c>
    </row>
    <row r="68" spans="1:29" ht="14" x14ac:dyDescent="0.25">
      <c r="A68" s="192" t="e">
        <f t="shared" ref="A68" si="50">A15</f>
        <v>#REF!</v>
      </c>
      <c r="B68" s="193"/>
      <c r="C68" s="13" t="s">
        <v>35</v>
      </c>
      <c r="D68" s="14" t="e">
        <f>D15</f>
        <v>#REF!</v>
      </c>
      <c r="E68" s="10" t="e">
        <f>#REF!</f>
        <v>#REF!</v>
      </c>
      <c r="F68" s="10" t="e">
        <f>#REF!</f>
        <v>#REF!</v>
      </c>
      <c r="G68" s="10" t="e">
        <f>#REF!</f>
        <v>#REF!</v>
      </c>
      <c r="H68" s="10" t="e">
        <f>#REF!</f>
        <v>#REF!</v>
      </c>
      <c r="I68" s="10" t="e">
        <f>#REF!</f>
        <v>#REF!</v>
      </c>
      <c r="J68" s="10" t="e">
        <f>#REF!</f>
        <v>#REF!</v>
      </c>
      <c r="K68" s="10" t="e">
        <f>#REF!</f>
        <v>#REF!</v>
      </c>
      <c r="L68" s="10" t="e">
        <f>#REF!</f>
        <v>#REF!</v>
      </c>
      <c r="M68" s="10" t="e">
        <f>#REF!</f>
        <v>#REF!</v>
      </c>
      <c r="N68" s="10" t="e">
        <f>#REF!</f>
        <v>#REF!</v>
      </c>
      <c r="O68" s="10" t="e">
        <f>#REF!</f>
        <v>#REF!</v>
      </c>
      <c r="P68" s="10" t="e">
        <f>#REF!</f>
        <v>#REF!</v>
      </c>
      <c r="Q68" s="10" t="e">
        <f>#REF!</f>
        <v>#REF!</v>
      </c>
      <c r="R68" s="10" t="e">
        <f>#REF!</f>
        <v>#REF!</v>
      </c>
      <c r="S68" s="10" t="e">
        <f>#REF!</f>
        <v>#REF!</v>
      </c>
      <c r="T68" s="10" t="e">
        <f>#REF!</f>
        <v>#REF!</v>
      </c>
      <c r="U68" s="10" t="e">
        <f>#REF!</f>
        <v>#REF!</v>
      </c>
      <c r="V68" s="10" t="e">
        <f>#REF!</f>
        <v>#REF!</v>
      </c>
      <c r="W68" s="10" t="e">
        <f>#REF!</f>
        <v>#REF!</v>
      </c>
      <c r="X68" s="10" t="e">
        <f>#REF!</f>
        <v>#REF!</v>
      </c>
      <c r="Y68" s="10" t="e">
        <f>#REF!</f>
        <v>#REF!</v>
      </c>
      <c r="Z68" s="10" t="e">
        <f>#REF!</f>
        <v>#REF!</v>
      </c>
      <c r="AA68" s="10" t="e">
        <f>#REF!</f>
        <v>#REF!</v>
      </c>
      <c r="AB68" s="10" t="e">
        <f>#REF!</f>
        <v>#REF!</v>
      </c>
      <c r="AC68" s="12" t="e">
        <f>+SUM(E68:AB68)*D68</f>
        <v>#REF!</v>
      </c>
    </row>
    <row r="69" spans="1:29" ht="14" x14ac:dyDescent="0.25">
      <c r="A69" s="193"/>
      <c r="B69" s="193"/>
      <c r="C69" s="17" t="s">
        <v>36</v>
      </c>
      <c r="D69" s="18" t="e">
        <f>D16</f>
        <v>#REF!</v>
      </c>
      <c r="E69" s="10" t="e">
        <f>#REF!</f>
        <v>#REF!</v>
      </c>
      <c r="F69" s="10" t="e">
        <f>#REF!</f>
        <v>#REF!</v>
      </c>
      <c r="G69" s="10" t="e">
        <f>#REF!</f>
        <v>#REF!</v>
      </c>
      <c r="H69" s="10" t="e">
        <f>#REF!</f>
        <v>#REF!</v>
      </c>
      <c r="I69" s="10" t="e">
        <f>#REF!</f>
        <v>#REF!</v>
      </c>
      <c r="J69" s="10" t="e">
        <f>#REF!</f>
        <v>#REF!</v>
      </c>
      <c r="K69" s="10" t="e">
        <f>#REF!</f>
        <v>#REF!</v>
      </c>
      <c r="L69" s="10" t="e">
        <f>#REF!</f>
        <v>#REF!</v>
      </c>
      <c r="M69" s="10" t="e">
        <f>#REF!</f>
        <v>#REF!</v>
      </c>
      <c r="N69" s="10" t="e">
        <f>#REF!</f>
        <v>#REF!</v>
      </c>
      <c r="O69" s="10" t="e">
        <f>#REF!</f>
        <v>#REF!</v>
      </c>
      <c r="P69" s="10" t="e">
        <f>#REF!</f>
        <v>#REF!</v>
      </c>
      <c r="Q69" s="10" t="e">
        <f>#REF!</f>
        <v>#REF!</v>
      </c>
      <c r="R69" s="10" t="e">
        <f>#REF!</f>
        <v>#REF!</v>
      </c>
      <c r="S69" s="10" t="e">
        <f>#REF!</f>
        <v>#REF!</v>
      </c>
      <c r="T69" s="10" t="e">
        <f>#REF!</f>
        <v>#REF!</v>
      </c>
      <c r="U69" s="10" t="e">
        <f>#REF!</f>
        <v>#REF!</v>
      </c>
      <c r="V69" s="10" t="e">
        <f>#REF!</f>
        <v>#REF!</v>
      </c>
      <c r="W69" s="10" t="e">
        <f>#REF!</f>
        <v>#REF!</v>
      </c>
      <c r="X69" s="10" t="e">
        <f>#REF!</f>
        <v>#REF!</v>
      </c>
      <c r="Y69" s="10" t="e">
        <f>#REF!</f>
        <v>#REF!</v>
      </c>
      <c r="Z69" s="10" t="e">
        <f>#REF!</f>
        <v>#REF!</v>
      </c>
      <c r="AA69" s="10" t="e">
        <f>#REF!</f>
        <v>#REF!</v>
      </c>
      <c r="AB69" s="10" t="e">
        <f>#REF!</f>
        <v>#REF!</v>
      </c>
      <c r="AC69" s="12" t="e">
        <f>+SUM(E69:AB69)*D69</f>
        <v>#REF!</v>
      </c>
    </row>
    <row r="70" spans="1:29" ht="14" x14ac:dyDescent="0.25">
      <c r="A70" s="193"/>
      <c r="B70" s="193"/>
      <c r="C70" s="22" t="s">
        <v>37</v>
      </c>
      <c r="D70" s="23" t="e">
        <f>D17</f>
        <v>#REF!</v>
      </c>
      <c r="E70" s="10" t="e">
        <f>#REF!</f>
        <v>#REF!</v>
      </c>
      <c r="F70" s="10" t="e">
        <f>#REF!</f>
        <v>#REF!</v>
      </c>
      <c r="G70" s="10" t="e">
        <f>#REF!</f>
        <v>#REF!</v>
      </c>
      <c r="H70" s="10" t="e">
        <f>#REF!</f>
        <v>#REF!</v>
      </c>
      <c r="I70" s="10" t="e">
        <f>#REF!</f>
        <v>#REF!</v>
      </c>
      <c r="J70" s="10" t="e">
        <f>#REF!</f>
        <v>#REF!</v>
      </c>
      <c r="K70" s="10" t="e">
        <f>#REF!</f>
        <v>#REF!</v>
      </c>
      <c r="L70" s="10" t="e">
        <f>#REF!</f>
        <v>#REF!</v>
      </c>
      <c r="M70" s="10" t="e">
        <f>#REF!</f>
        <v>#REF!</v>
      </c>
      <c r="N70" s="10" t="e">
        <f>#REF!</f>
        <v>#REF!</v>
      </c>
      <c r="O70" s="10" t="e">
        <f>#REF!</f>
        <v>#REF!</v>
      </c>
      <c r="P70" s="10" t="e">
        <f>#REF!</f>
        <v>#REF!</v>
      </c>
      <c r="Q70" s="10" t="e">
        <f>#REF!</f>
        <v>#REF!</v>
      </c>
      <c r="R70" s="10" t="e">
        <f>#REF!</f>
        <v>#REF!</v>
      </c>
      <c r="S70" s="10" t="e">
        <f>#REF!</f>
        <v>#REF!</v>
      </c>
      <c r="T70" s="10" t="e">
        <f>#REF!</f>
        <v>#REF!</v>
      </c>
      <c r="U70" s="10" t="e">
        <f>#REF!</f>
        <v>#REF!</v>
      </c>
      <c r="V70" s="10" t="e">
        <f>#REF!</f>
        <v>#REF!</v>
      </c>
      <c r="W70" s="10" t="e">
        <f>#REF!</f>
        <v>#REF!</v>
      </c>
      <c r="X70" s="10" t="e">
        <f>#REF!</f>
        <v>#REF!</v>
      </c>
      <c r="Y70" s="10" t="e">
        <f>#REF!</f>
        <v>#REF!</v>
      </c>
      <c r="Z70" s="10" t="e">
        <f>#REF!</f>
        <v>#REF!</v>
      </c>
      <c r="AA70" s="10" t="e">
        <f>#REF!</f>
        <v>#REF!</v>
      </c>
      <c r="AB70" s="10" t="e">
        <f>#REF!</f>
        <v>#REF!</v>
      </c>
      <c r="AC70" s="12" t="e">
        <f>+SUM(E70:AB70)*D70</f>
        <v>#REF!</v>
      </c>
    </row>
    <row r="71" spans="1:29" ht="14.5" thickBot="1" x14ac:dyDescent="0.3">
      <c r="A71" s="194"/>
      <c r="B71" s="194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51">SUMPRODUCT($D68:$D70,F68:F70)</f>
        <v>#REF!</v>
      </c>
      <c r="G71" s="29" t="e">
        <f t="shared" si="51"/>
        <v>#REF!</v>
      </c>
      <c r="H71" s="29" t="e">
        <f t="shared" si="51"/>
        <v>#REF!</v>
      </c>
      <c r="I71" s="29" t="e">
        <f t="shared" si="51"/>
        <v>#REF!</v>
      </c>
      <c r="J71" s="29" t="e">
        <f t="shared" si="51"/>
        <v>#REF!</v>
      </c>
      <c r="K71" s="29" t="e">
        <f t="shared" si="51"/>
        <v>#REF!</v>
      </c>
      <c r="L71" s="29" t="e">
        <f t="shared" si="51"/>
        <v>#REF!</v>
      </c>
      <c r="M71" s="29" t="e">
        <f t="shared" si="51"/>
        <v>#REF!</v>
      </c>
      <c r="N71" s="29" t="e">
        <f t="shared" si="51"/>
        <v>#REF!</v>
      </c>
      <c r="O71" s="29" t="e">
        <f t="shared" si="51"/>
        <v>#REF!</v>
      </c>
      <c r="P71" s="29" t="e">
        <f t="shared" si="51"/>
        <v>#REF!</v>
      </c>
      <c r="Q71" s="29" t="e">
        <f t="shared" si="51"/>
        <v>#REF!</v>
      </c>
      <c r="R71" s="29" t="e">
        <f t="shared" si="51"/>
        <v>#REF!</v>
      </c>
      <c r="S71" s="29" t="e">
        <f t="shared" si="51"/>
        <v>#REF!</v>
      </c>
      <c r="T71" s="29" t="e">
        <f t="shared" si="51"/>
        <v>#REF!</v>
      </c>
      <c r="U71" s="29" t="e">
        <f t="shared" si="51"/>
        <v>#REF!</v>
      </c>
      <c r="V71" s="29" t="e">
        <f t="shared" si="51"/>
        <v>#REF!</v>
      </c>
      <c r="W71" s="29" t="e">
        <f t="shared" si="51"/>
        <v>#REF!</v>
      </c>
      <c r="X71" s="29" t="e">
        <f t="shared" si="51"/>
        <v>#REF!</v>
      </c>
      <c r="Y71" s="29" t="e">
        <f t="shared" si="51"/>
        <v>#REF!</v>
      </c>
      <c r="Z71" s="29" t="e">
        <f t="shared" si="51"/>
        <v>#REF!</v>
      </c>
      <c r="AA71" s="29" t="e">
        <f t="shared" si="51"/>
        <v>#REF!</v>
      </c>
      <c r="AB71" s="29" t="e">
        <f t="shared" si="51"/>
        <v>#REF!</v>
      </c>
      <c r="AC71" s="30" t="e">
        <f>+SUM(E71:AB71)</f>
        <v>#REF!</v>
      </c>
    </row>
    <row r="72" spans="1:29" ht="14" x14ac:dyDescent="0.25">
      <c r="A72" s="192" t="e">
        <f t="shared" ref="A72" si="52">A19</f>
        <v>#REF!</v>
      </c>
      <c r="B72" s="192"/>
      <c r="C72" s="13" t="s">
        <v>35</v>
      </c>
      <c r="D72" s="14" t="e">
        <f>D19</f>
        <v>#REF!</v>
      </c>
      <c r="E72" s="10" t="e">
        <f>#REF!</f>
        <v>#REF!</v>
      </c>
      <c r="F72" s="10" t="e">
        <f>#REF!</f>
        <v>#REF!</v>
      </c>
      <c r="G72" s="10" t="e">
        <f>#REF!</f>
        <v>#REF!</v>
      </c>
      <c r="H72" s="10" t="e">
        <f>#REF!</f>
        <v>#REF!</v>
      </c>
      <c r="I72" s="10" t="e">
        <f>#REF!</f>
        <v>#REF!</v>
      </c>
      <c r="J72" s="10" t="e">
        <f>#REF!</f>
        <v>#REF!</v>
      </c>
      <c r="K72" s="10" t="e">
        <f>#REF!</f>
        <v>#REF!</v>
      </c>
      <c r="L72" s="10" t="e">
        <f>#REF!</f>
        <v>#REF!</v>
      </c>
      <c r="M72" s="10" t="e">
        <f>#REF!</f>
        <v>#REF!</v>
      </c>
      <c r="N72" s="10" t="e">
        <f>#REF!</f>
        <v>#REF!</v>
      </c>
      <c r="O72" s="10" t="e">
        <f>#REF!</f>
        <v>#REF!</v>
      </c>
      <c r="P72" s="10" t="e">
        <f>#REF!</f>
        <v>#REF!</v>
      </c>
      <c r="Q72" s="10" t="e">
        <f>#REF!</f>
        <v>#REF!</v>
      </c>
      <c r="R72" s="10" t="e">
        <f>#REF!</f>
        <v>#REF!</v>
      </c>
      <c r="S72" s="10" t="e">
        <f>#REF!</f>
        <v>#REF!</v>
      </c>
      <c r="T72" s="10" t="e">
        <f>#REF!</f>
        <v>#REF!</v>
      </c>
      <c r="U72" s="10" t="e">
        <f>#REF!</f>
        <v>#REF!</v>
      </c>
      <c r="V72" s="10" t="e">
        <f>#REF!</f>
        <v>#REF!</v>
      </c>
      <c r="W72" s="10" t="e">
        <f>#REF!</f>
        <v>#REF!</v>
      </c>
      <c r="X72" s="10" t="e">
        <f>#REF!</f>
        <v>#REF!</v>
      </c>
      <c r="Y72" s="10" t="e">
        <f>#REF!</f>
        <v>#REF!</v>
      </c>
      <c r="Z72" s="10" t="e">
        <f>#REF!</f>
        <v>#REF!</v>
      </c>
      <c r="AA72" s="10" t="e">
        <f>#REF!</f>
        <v>#REF!</v>
      </c>
      <c r="AB72" s="10" t="e">
        <f>#REF!</f>
        <v>#REF!</v>
      </c>
      <c r="AC72" s="12" t="e">
        <f>+SUM(E72:AB72)*D72</f>
        <v>#REF!</v>
      </c>
    </row>
    <row r="73" spans="1:29" ht="14" x14ac:dyDescent="0.25">
      <c r="A73" s="193"/>
      <c r="B73" s="193"/>
      <c r="C73" s="17" t="s">
        <v>36</v>
      </c>
      <c r="D73" s="18" t="e">
        <f>D20</f>
        <v>#REF!</v>
      </c>
      <c r="E73" s="10" t="e">
        <f>#REF!</f>
        <v>#REF!</v>
      </c>
      <c r="F73" s="10" t="e">
        <f>#REF!</f>
        <v>#REF!</v>
      </c>
      <c r="G73" s="10" t="e">
        <f>#REF!</f>
        <v>#REF!</v>
      </c>
      <c r="H73" s="10" t="e">
        <f>#REF!</f>
        <v>#REF!</v>
      </c>
      <c r="I73" s="10" t="e">
        <f>#REF!</f>
        <v>#REF!</v>
      </c>
      <c r="J73" s="10" t="e">
        <f>#REF!</f>
        <v>#REF!</v>
      </c>
      <c r="K73" s="10" t="e">
        <f>#REF!</f>
        <v>#REF!</v>
      </c>
      <c r="L73" s="10" t="e">
        <f>#REF!</f>
        <v>#REF!</v>
      </c>
      <c r="M73" s="10" t="e">
        <f>#REF!</f>
        <v>#REF!</v>
      </c>
      <c r="N73" s="10" t="e">
        <f>#REF!</f>
        <v>#REF!</v>
      </c>
      <c r="O73" s="10" t="e">
        <f>#REF!</f>
        <v>#REF!</v>
      </c>
      <c r="P73" s="10" t="e">
        <f>#REF!</f>
        <v>#REF!</v>
      </c>
      <c r="Q73" s="10" t="e">
        <f>#REF!</f>
        <v>#REF!</v>
      </c>
      <c r="R73" s="10" t="e">
        <f>#REF!</f>
        <v>#REF!</v>
      </c>
      <c r="S73" s="10" t="e">
        <f>#REF!</f>
        <v>#REF!</v>
      </c>
      <c r="T73" s="10" t="e">
        <f>#REF!</f>
        <v>#REF!</v>
      </c>
      <c r="U73" s="10" t="e">
        <f>#REF!</f>
        <v>#REF!</v>
      </c>
      <c r="V73" s="10" t="e">
        <f>#REF!</f>
        <v>#REF!</v>
      </c>
      <c r="W73" s="10" t="e">
        <f>#REF!</f>
        <v>#REF!</v>
      </c>
      <c r="X73" s="10" t="e">
        <f>#REF!</f>
        <v>#REF!</v>
      </c>
      <c r="Y73" s="10" t="e">
        <f>#REF!</f>
        <v>#REF!</v>
      </c>
      <c r="Z73" s="10" t="e">
        <f>#REF!</f>
        <v>#REF!</v>
      </c>
      <c r="AA73" s="10" t="e">
        <f>#REF!</f>
        <v>#REF!</v>
      </c>
      <c r="AB73" s="10" t="e">
        <f>#REF!</f>
        <v>#REF!</v>
      </c>
      <c r="AC73" s="12" t="e">
        <f>+SUM(E73:AB73)*D73</f>
        <v>#REF!</v>
      </c>
    </row>
    <row r="74" spans="1:29" ht="14" x14ac:dyDescent="0.25">
      <c r="A74" s="193"/>
      <c r="B74" s="193"/>
      <c r="C74" s="22" t="s">
        <v>37</v>
      </c>
      <c r="D74" s="23" t="e">
        <f>D21</f>
        <v>#REF!</v>
      </c>
      <c r="E74" s="10" t="e">
        <f>#REF!</f>
        <v>#REF!</v>
      </c>
      <c r="F74" s="10" t="e">
        <f>#REF!</f>
        <v>#REF!</v>
      </c>
      <c r="G74" s="10" t="e">
        <f>#REF!</f>
        <v>#REF!</v>
      </c>
      <c r="H74" s="10" t="e">
        <f>#REF!</f>
        <v>#REF!</v>
      </c>
      <c r="I74" s="10" t="e">
        <f>#REF!</f>
        <v>#REF!</v>
      </c>
      <c r="J74" s="10" t="e">
        <f>#REF!</f>
        <v>#REF!</v>
      </c>
      <c r="K74" s="10" t="e">
        <f>#REF!</f>
        <v>#REF!</v>
      </c>
      <c r="L74" s="10" t="e">
        <f>#REF!</f>
        <v>#REF!</v>
      </c>
      <c r="M74" s="10" t="e">
        <f>#REF!</f>
        <v>#REF!</v>
      </c>
      <c r="N74" s="10" t="e">
        <f>#REF!</f>
        <v>#REF!</v>
      </c>
      <c r="O74" s="10" t="e">
        <f>#REF!</f>
        <v>#REF!</v>
      </c>
      <c r="P74" s="10" t="e">
        <f>#REF!</f>
        <v>#REF!</v>
      </c>
      <c r="Q74" s="10" t="e">
        <f>#REF!</f>
        <v>#REF!</v>
      </c>
      <c r="R74" s="10" t="e">
        <f>#REF!</f>
        <v>#REF!</v>
      </c>
      <c r="S74" s="10" t="e">
        <f>#REF!</f>
        <v>#REF!</v>
      </c>
      <c r="T74" s="10" t="e">
        <f>#REF!</f>
        <v>#REF!</v>
      </c>
      <c r="U74" s="10" t="e">
        <f>#REF!</f>
        <v>#REF!</v>
      </c>
      <c r="V74" s="10" t="e">
        <f>#REF!</f>
        <v>#REF!</v>
      </c>
      <c r="W74" s="10" t="e">
        <f>#REF!</f>
        <v>#REF!</v>
      </c>
      <c r="X74" s="10" t="e">
        <f>#REF!</f>
        <v>#REF!</v>
      </c>
      <c r="Y74" s="10" t="e">
        <f>#REF!</f>
        <v>#REF!</v>
      </c>
      <c r="Z74" s="10" t="e">
        <f>#REF!</f>
        <v>#REF!</v>
      </c>
      <c r="AA74" s="10" t="e">
        <f>#REF!</f>
        <v>#REF!</v>
      </c>
      <c r="AB74" s="10" t="e">
        <f>#REF!</f>
        <v>#REF!</v>
      </c>
      <c r="AC74" s="12" t="e">
        <f>+SUM(E74:AB74)*D74</f>
        <v>#REF!</v>
      </c>
    </row>
    <row r="75" spans="1:29" ht="14.5" thickBot="1" x14ac:dyDescent="0.3">
      <c r="A75" s="194"/>
      <c r="B75" s="194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3">SUMPRODUCT($D72:$D74,F72:F74)</f>
        <v>#REF!</v>
      </c>
      <c r="G75" s="29" t="e">
        <f t="shared" si="53"/>
        <v>#REF!</v>
      </c>
      <c r="H75" s="29" t="e">
        <f t="shared" si="53"/>
        <v>#REF!</v>
      </c>
      <c r="I75" s="29" t="e">
        <f t="shared" si="53"/>
        <v>#REF!</v>
      </c>
      <c r="J75" s="29" t="e">
        <f t="shared" si="53"/>
        <v>#REF!</v>
      </c>
      <c r="K75" s="29" t="e">
        <f t="shared" si="53"/>
        <v>#REF!</v>
      </c>
      <c r="L75" s="29" t="e">
        <f t="shared" si="53"/>
        <v>#REF!</v>
      </c>
      <c r="M75" s="29" t="e">
        <f t="shared" si="53"/>
        <v>#REF!</v>
      </c>
      <c r="N75" s="29" t="e">
        <f t="shared" si="53"/>
        <v>#REF!</v>
      </c>
      <c r="O75" s="29" t="e">
        <f t="shared" si="53"/>
        <v>#REF!</v>
      </c>
      <c r="P75" s="29" t="e">
        <f t="shared" si="53"/>
        <v>#REF!</v>
      </c>
      <c r="Q75" s="29" t="e">
        <f t="shared" si="53"/>
        <v>#REF!</v>
      </c>
      <c r="R75" s="29" t="e">
        <f t="shared" si="53"/>
        <v>#REF!</v>
      </c>
      <c r="S75" s="29" t="e">
        <f t="shared" si="53"/>
        <v>#REF!</v>
      </c>
      <c r="T75" s="29" t="e">
        <f t="shared" si="53"/>
        <v>#REF!</v>
      </c>
      <c r="U75" s="29" t="e">
        <f t="shared" si="53"/>
        <v>#REF!</v>
      </c>
      <c r="V75" s="29" t="e">
        <f t="shared" si="53"/>
        <v>#REF!</v>
      </c>
      <c r="W75" s="29" t="e">
        <f t="shared" si="53"/>
        <v>#REF!</v>
      </c>
      <c r="X75" s="29" t="e">
        <f t="shared" si="53"/>
        <v>#REF!</v>
      </c>
      <c r="Y75" s="29" t="e">
        <f t="shared" si="53"/>
        <v>#REF!</v>
      </c>
      <c r="Z75" s="29" t="e">
        <f t="shared" si="53"/>
        <v>#REF!</v>
      </c>
      <c r="AA75" s="29" t="e">
        <f t="shared" si="53"/>
        <v>#REF!</v>
      </c>
      <c r="AB75" s="29" t="e">
        <f t="shared" si="53"/>
        <v>#REF!</v>
      </c>
      <c r="AC75" s="30" t="e">
        <f>+SUM(E75:AB75)</f>
        <v>#REF!</v>
      </c>
    </row>
    <row r="76" spans="1:29" ht="14" x14ac:dyDescent="0.25">
      <c r="A76" s="192" t="e">
        <f t="shared" ref="A76" si="54">A23</f>
        <v>#REF!</v>
      </c>
      <c r="B76" s="193"/>
      <c r="C76" s="13" t="s">
        <v>35</v>
      </c>
      <c r="D76" s="14" t="e">
        <f>D23</f>
        <v>#REF!</v>
      </c>
      <c r="E76" s="10" t="e">
        <f>#REF!</f>
        <v>#REF!</v>
      </c>
      <c r="F76" s="10" t="e">
        <f>#REF!</f>
        <v>#REF!</v>
      </c>
      <c r="G76" s="10" t="e">
        <f>#REF!</f>
        <v>#REF!</v>
      </c>
      <c r="H76" s="10" t="e">
        <f>#REF!</f>
        <v>#REF!</v>
      </c>
      <c r="I76" s="10" t="e">
        <f>#REF!</f>
        <v>#REF!</v>
      </c>
      <c r="J76" s="10" t="e">
        <f>#REF!</f>
        <v>#REF!</v>
      </c>
      <c r="K76" s="10" t="e">
        <f>#REF!</f>
        <v>#REF!</v>
      </c>
      <c r="L76" s="10" t="e">
        <f>#REF!</f>
        <v>#REF!</v>
      </c>
      <c r="M76" s="10" t="e">
        <f>#REF!</f>
        <v>#REF!</v>
      </c>
      <c r="N76" s="10" t="e">
        <f>#REF!</f>
        <v>#REF!</v>
      </c>
      <c r="O76" s="10" t="e">
        <f>#REF!</f>
        <v>#REF!</v>
      </c>
      <c r="P76" s="10" t="e">
        <f>#REF!</f>
        <v>#REF!</v>
      </c>
      <c r="Q76" s="10" t="e">
        <f>#REF!</f>
        <v>#REF!</v>
      </c>
      <c r="R76" s="10" t="e">
        <f>#REF!</f>
        <v>#REF!</v>
      </c>
      <c r="S76" s="10" t="e">
        <f>#REF!</f>
        <v>#REF!</v>
      </c>
      <c r="T76" s="10" t="e">
        <f>#REF!</f>
        <v>#REF!</v>
      </c>
      <c r="U76" s="10" t="e">
        <f>#REF!</f>
        <v>#REF!</v>
      </c>
      <c r="V76" s="10" t="e">
        <f>#REF!</f>
        <v>#REF!</v>
      </c>
      <c r="W76" s="10" t="e">
        <f>#REF!</f>
        <v>#REF!</v>
      </c>
      <c r="X76" s="10" t="e">
        <f>#REF!</f>
        <v>#REF!</v>
      </c>
      <c r="Y76" s="10" t="e">
        <f>#REF!</f>
        <v>#REF!</v>
      </c>
      <c r="Z76" s="10" t="e">
        <f>#REF!</f>
        <v>#REF!</v>
      </c>
      <c r="AA76" s="10" t="e">
        <f>#REF!</f>
        <v>#REF!</v>
      </c>
      <c r="AB76" s="10" t="e">
        <f>#REF!</f>
        <v>#REF!</v>
      </c>
      <c r="AC76" s="12" t="e">
        <f>+SUM(E76:AB76)*D76</f>
        <v>#REF!</v>
      </c>
    </row>
    <row r="77" spans="1:29" ht="14" x14ac:dyDescent="0.25">
      <c r="A77" s="193"/>
      <c r="B77" s="193"/>
      <c r="C77" s="17" t="s">
        <v>36</v>
      </c>
      <c r="D77" s="18" t="e">
        <f>D24</f>
        <v>#REF!</v>
      </c>
      <c r="E77" s="10" t="e">
        <f>#REF!</f>
        <v>#REF!</v>
      </c>
      <c r="F77" s="10" t="e">
        <f>#REF!</f>
        <v>#REF!</v>
      </c>
      <c r="G77" s="10" t="e">
        <f>#REF!</f>
        <v>#REF!</v>
      </c>
      <c r="H77" s="10" t="e">
        <f>#REF!</f>
        <v>#REF!</v>
      </c>
      <c r="I77" s="10" t="e">
        <f>#REF!</f>
        <v>#REF!</v>
      </c>
      <c r="J77" s="10" t="e">
        <f>#REF!</f>
        <v>#REF!</v>
      </c>
      <c r="K77" s="10" t="e">
        <f>#REF!</f>
        <v>#REF!</v>
      </c>
      <c r="L77" s="10" t="e">
        <f>#REF!</f>
        <v>#REF!</v>
      </c>
      <c r="M77" s="10" t="e">
        <f>#REF!</f>
        <v>#REF!</v>
      </c>
      <c r="N77" s="10" t="e">
        <f>#REF!</f>
        <v>#REF!</v>
      </c>
      <c r="O77" s="10" t="e">
        <f>#REF!</f>
        <v>#REF!</v>
      </c>
      <c r="P77" s="10" t="e">
        <f>#REF!</f>
        <v>#REF!</v>
      </c>
      <c r="Q77" s="10" t="e">
        <f>#REF!</f>
        <v>#REF!</v>
      </c>
      <c r="R77" s="10" t="e">
        <f>#REF!</f>
        <v>#REF!</v>
      </c>
      <c r="S77" s="10" t="e">
        <f>#REF!</f>
        <v>#REF!</v>
      </c>
      <c r="T77" s="10" t="e">
        <f>#REF!</f>
        <v>#REF!</v>
      </c>
      <c r="U77" s="10" t="e">
        <f>#REF!</f>
        <v>#REF!</v>
      </c>
      <c r="V77" s="10" t="e">
        <f>#REF!</f>
        <v>#REF!</v>
      </c>
      <c r="W77" s="10" t="e">
        <f>#REF!</f>
        <v>#REF!</v>
      </c>
      <c r="X77" s="10" t="e">
        <f>#REF!</f>
        <v>#REF!</v>
      </c>
      <c r="Y77" s="10" t="e">
        <f>#REF!</f>
        <v>#REF!</v>
      </c>
      <c r="Z77" s="10" t="e">
        <f>#REF!</f>
        <v>#REF!</v>
      </c>
      <c r="AA77" s="10" t="e">
        <f>#REF!</f>
        <v>#REF!</v>
      </c>
      <c r="AB77" s="10" t="e">
        <f>#REF!</f>
        <v>#REF!</v>
      </c>
      <c r="AC77" s="12" t="e">
        <f>+SUM(E77:AB77)*D77</f>
        <v>#REF!</v>
      </c>
    </row>
    <row r="78" spans="1:29" ht="14" x14ac:dyDescent="0.25">
      <c r="A78" s="193"/>
      <c r="B78" s="193"/>
      <c r="C78" s="22" t="s">
        <v>37</v>
      </c>
      <c r="D78" s="23" t="e">
        <f>D25</f>
        <v>#REF!</v>
      </c>
      <c r="E78" s="10" t="e">
        <f>#REF!</f>
        <v>#REF!</v>
      </c>
      <c r="F78" s="10" t="e">
        <f>#REF!</f>
        <v>#REF!</v>
      </c>
      <c r="G78" s="10" t="e">
        <f>#REF!</f>
        <v>#REF!</v>
      </c>
      <c r="H78" s="10" t="e">
        <f>#REF!</f>
        <v>#REF!</v>
      </c>
      <c r="I78" s="10" t="e">
        <f>#REF!</f>
        <v>#REF!</v>
      </c>
      <c r="J78" s="10" t="e">
        <f>#REF!</f>
        <v>#REF!</v>
      </c>
      <c r="K78" s="10" t="e">
        <f>#REF!</f>
        <v>#REF!</v>
      </c>
      <c r="L78" s="10" t="e">
        <f>#REF!</f>
        <v>#REF!</v>
      </c>
      <c r="M78" s="10" t="e">
        <f>#REF!</f>
        <v>#REF!</v>
      </c>
      <c r="N78" s="10" t="e">
        <f>#REF!</f>
        <v>#REF!</v>
      </c>
      <c r="O78" s="10" t="e">
        <f>#REF!</f>
        <v>#REF!</v>
      </c>
      <c r="P78" s="10" t="e">
        <f>#REF!</f>
        <v>#REF!</v>
      </c>
      <c r="Q78" s="10" t="e">
        <f>#REF!</f>
        <v>#REF!</v>
      </c>
      <c r="R78" s="10" t="e">
        <f>#REF!</f>
        <v>#REF!</v>
      </c>
      <c r="S78" s="10" t="e">
        <f>#REF!</f>
        <v>#REF!</v>
      </c>
      <c r="T78" s="10" t="e">
        <f>#REF!</f>
        <v>#REF!</v>
      </c>
      <c r="U78" s="10" t="e">
        <f>#REF!</f>
        <v>#REF!</v>
      </c>
      <c r="V78" s="10" t="e">
        <f>#REF!</f>
        <v>#REF!</v>
      </c>
      <c r="W78" s="10" t="e">
        <f>#REF!</f>
        <v>#REF!</v>
      </c>
      <c r="X78" s="10" t="e">
        <f>#REF!</f>
        <v>#REF!</v>
      </c>
      <c r="Y78" s="10" t="e">
        <f>#REF!</f>
        <v>#REF!</v>
      </c>
      <c r="Z78" s="10" t="e">
        <f>#REF!</f>
        <v>#REF!</v>
      </c>
      <c r="AA78" s="10" t="e">
        <f>#REF!</f>
        <v>#REF!</v>
      </c>
      <c r="AB78" s="10" t="e">
        <f>#REF!</f>
        <v>#REF!</v>
      </c>
      <c r="AC78" s="12" t="e">
        <f>+SUM(E78:AB78)*D78</f>
        <v>#REF!</v>
      </c>
    </row>
    <row r="79" spans="1:29" ht="14.5" thickBot="1" x14ac:dyDescent="0.3">
      <c r="A79" s="194"/>
      <c r="B79" s="194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5">SUMPRODUCT($D76:$D78,F76:F78)</f>
        <v>#REF!</v>
      </c>
      <c r="G79" s="29" t="e">
        <f t="shared" si="55"/>
        <v>#REF!</v>
      </c>
      <c r="H79" s="29" t="e">
        <f t="shared" si="55"/>
        <v>#REF!</v>
      </c>
      <c r="I79" s="29" t="e">
        <f t="shared" si="55"/>
        <v>#REF!</v>
      </c>
      <c r="J79" s="29" t="e">
        <f t="shared" si="55"/>
        <v>#REF!</v>
      </c>
      <c r="K79" s="29" t="e">
        <f t="shared" si="55"/>
        <v>#REF!</v>
      </c>
      <c r="L79" s="29" t="e">
        <f t="shared" si="55"/>
        <v>#REF!</v>
      </c>
      <c r="M79" s="29" t="e">
        <f t="shared" si="55"/>
        <v>#REF!</v>
      </c>
      <c r="N79" s="29" t="e">
        <f t="shared" si="55"/>
        <v>#REF!</v>
      </c>
      <c r="O79" s="29" t="e">
        <f t="shared" si="55"/>
        <v>#REF!</v>
      </c>
      <c r="P79" s="29" t="e">
        <f t="shared" si="55"/>
        <v>#REF!</v>
      </c>
      <c r="Q79" s="29" t="e">
        <f t="shared" si="55"/>
        <v>#REF!</v>
      </c>
      <c r="R79" s="29" t="e">
        <f t="shared" si="55"/>
        <v>#REF!</v>
      </c>
      <c r="S79" s="29" t="e">
        <f t="shared" si="55"/>
        <v>#REF!</v>
      </c>
      <c r="T79" s="29" t="e">
        <f t="shared" si="55"/>
        <v>#REF!</v>
      </c>
      <c r="U79" s="29" t="e">
        <f t="shared" si="55"/>
        <v>#REF!</v>
      </c>
      <c r="V79" s="29" t="e">
        <f t="shared" si="55"/>
        <v>#REF!</v>
      </c>
      <c r="W79" s="29" t="e">
        <f t="shared" si="55"/>
        <v>#REF!</v>
      </c>
      <c r="X79" s="29" t="e">
        <f t="shared" si="55"/>
        <v>#REF!</v>
      </c>
      <c r="Y79" s="29" t="e">
        <f t="shared" si="55"/>
        <v>#REF!</v>
      </c>
      <c r="Z79" s="29" t="e">
        <f t="shared" si="55"/>
        <v>#REF!</v>
      </c>
      <c r="AA79" s="29" t="e">
        <f t="shared" si="55"/>
        <v>#REF!</v>
      </c>
      <c r="AB79" s="29" t="e">
        <f t="shared" si="55"/>
        <v>#REF!</v>
      </c>
      <c r="AC79" s="30" t="e">
        <f>+SUM(E79:AB79)</f>
        <v>#REF!</v>
      </c>
    </row>
    <row r="80" spans="1:29" ht="14" x14ac:dyDescent="0.25">
      <c r="A80" s="192" t="e">
        <f t="shared" ref="A80" si="56">A27</f>
        <v>#REF!</v>
      </c>
      <c r="B80" s="192"/>
      <c r="C80" s="13" t="s">
        <v>35</v>
      </c>
      <c r="D80" s="14" t="e">
        <f>+D27</f>
        <v>#REF!</v>
      </c>
      <c r="E80" s="10" t="e">
        <f>#REF!</f>
        <v>#REF!</v>
      </c>
      <c r="F80" s="10" t="e">
        <f>#REF!</f>
        <v>#REF!</v>
      </c>
      <c r="G80" s="10" t="e">
        <f>#REF!</f>
        <v>#REF!</v>
      </c>
      <c r="H80" s="10" t="e">
        <f>#REF!</f>
        <v>#REF!</v>
      </c>
      <c r="I80" s="10" t="e">
        <f>#REF!</f>
        <v>#REF!</v>
      </c>
      <c r="J80" s="10" t="e">
        <f>#REF!</f>
        <v>#REF!</v>
      </c>
      <c r="K80" s="10" t="e">
        <f>#REF!</f>
        <v>#REF!</v>
      </c>
      <c r="L80" s="10" t="e">
        <f>#REF!</f>
        <v>#REF!</v>
      </c>
      <c r="M80" s="10" t="e">
        <f>#REF!</f>
        <v>#REF!</v>
      </c>
      <c r="N80" s="10" t="e">
        <f>#REF!</f>
        <v>#REF!</v>
      </c>
      <c r="O80" s="10" t="e">
        <f>#REF!</f>
        <v>#REF!</v>
      </c>
      <c r="P80" s="10" t="e">
        <f>#REF!</f>
        <v>#REF!</v>
      </c>
      <c r="Q80" s="10" t="e">
        <f>#REF!</f>
        <v>#REF!</v>
      </c>
      <c r="R80" s="10" t="e">
        <f>#REF!</f>
        <v>#REF!</v>
      </c>
      <c r="S80" s="10" t="e">
        <f>#REF!</f>
        <v>#REF!</v>
      </c>
      <c r="T80" s="10" t="e">
        <f>#REF!</f>
        <v>#REF!</v>
      </c>
      <c r="U80" s="10" t="e">
        <f>#REF!</f>
        <v>#REF!</v>
      </c>
      <c r="V80" s="10" t="e">
        <f>#REF!</f>
        <v>#REF!</v>
      </c>
      <c r="W80" s="10" t="e">
        <f>#REF!</f>
        <v>#REF!</v>
      </c>
      <c r="X80" s="10" t="e">
        <f>#REF!</f>
        <v>#REF!</v>
      </c>
      <c r="Y80" s="10" t="e">
        <f>#REF!</f>
        <v>#REF!</v>
      </c>
      <c r="Z80" s="10" t="e">
        <f>#REF!</f>
        <v>#REF!</v>
      </c>
      <c r="AA80" s="10" t="e">
        <f>#REF!</f>
        <v>#REF!</v>
      </c>
      <c r="AB80" s="10" t="e">
        <f>#REF!</f>
        <v>#REF!</v>
      </c>
      <c r="AC80" s="12" t="e">
        <f>+SUM(E80:AB80)*D80</f>
        <v>#REF!</v>
      </c>
    </row>
    <row r="81" spans="1:29" ht="14" x14ac:dyDescent="0.25">
      <c r="A81" s="193"/>
      <c r="B81" s="193"/>
      <c r="C81" s="17" t="s">
        <v>36</v>
      </c>
      <c r="D81" s="18" t="e">
        <f>+D28</f>
        <v>#REF!</v>
      </c>
      <c r="E81" s="10" t="e">
        <f>#REF!</f>
        <v>#REF!</v>
      </c>
      <c r="F81" s="10" t="e">
        <f>#REF!</f>
        <v>#REF!</v>
      </c>
      <c r="G81" s="10" t="e">
        <f>#REF!</f>
        <v>#REF!</v>
      </c>
      <c r="H81" s="10" t="e">
        <f>#REF!</f>
        <v>#REF!</v>
      </c>
      <c r="I81" s="10" t="e">
        <f>#REF!</f>
        <v>#REF!</v>
      </c>
      <c r="J81" s="10" t="e">
        <f>#REF!</f>
        <v>#REF!</v>
      </c>
      <c r="K81" s="10" t="e">
        <f>#REF!</f>
        <v>#REF!</v>
      </c>
      <c r="L81" s="10" t="e">
        <f>#REF!</f>
        <v>#REF!</v>
      </c>
      <c r="M81" s="10" t="e">
        <f>#REF!</f>
        <v>#REF!</v>
      </c>
      <c r="N81" s="10" t="e">
        <f>#REF!</f>
        <v>#REF!</v>
      </c>
      <c r="O81" s="10" t="e">
        <f>#REF!</f>
        <v>#REF!</v>
      </c>
      <c r="P81" s="10" t="e">
        <f>#REF!</f>
        <v>#REF!</v>
      </c>
      <c r="Q81" s="10" t="e">
        <f>#REF!</f>
        <v>#REF!</v>
      </c>
      <c r="R81" s="10" t="e">
        <f>#REF!</f>
        <v>#REF!</v>
      </c>
      <c r="S81" s="10" t="e">
        <f>#REF!</f>
        <v>#REF!</v>
      </c>
      <c r="T81" s="10" t="e">
        <f>#REF!</f>
        <v>#REF!</v>
      </c>
      <c r="U81" s="10" t="e">
        <f>#REF!</f>
        <v>#REF!</v>
      </c>
      <c r="V81" s="10" t="e">
        <f>#REF!</f>
        <v>#REF!</v>
      </c>
      <c r="W81" s="10" t="e">
        <f>#REF!</f>
        <v>#REF!</v>
      </c>
      <c r="X81" s="10" t="e">
        <f>#REF!</f>
        <v>#REF!</v>
      </c>
      <c r="Y81" s="10" t="e">
        <f>#REF!</f>
        <v>#REF!</v>
      </c>
      <c r="Z81" s="10" t="e">
        <f>#REF!</f>
        <v>#REF!</v>
      </c>
      <c r="AA81" s="10" t="e">
        <f>#REF!</f>
        <v>#REF!</v>
      </c>
      <c r="AB81" s="10" t="e">
        <f>#REF!</f>
        <v>#REF!</v>
      </c>
      <c r="AC81" s="12" t="e">
        <f>+SUM(E81:AB81)*D81</f>
        <v>#REF!</v>
      </c>
    </row>
    <row r="82" spans="1:29" ht="14" x14ac:dyDescent="0.25">
      <c r="A82" s="193"/>
      <c r="B82" s="193"/>
      <c r="C82" s="22" t="s">
        <v>37</v>
      </c>
      <c r="D82" s="23" t="e">
        <f>+D29</f>
        <v>#REF!</v>
      </c>
      <c r="E82" s="10" t="e">
        <f>#REF!</f>
        <v>#REF!</v>
      </c>
      <c r="F82" s="10" t="e">
        <f>#REF!</f>
        <v>#REF!</v>
      </c>
      <c r="G82" s="10" t="e">
        <f>#REF!</f>
        <v>#REF!</v>
      </c>
      <c r="H82" s="10" t="e">
        <f>#REF!</f>
        <v>#REF!</v>
      </c>
      <c r="I82" s="10" t="e">
        <f>#REF!</f>
        <v>#REF!</v>
      </c>
      <c r="J82" s="10" t="e">
        <f>#REF!</f>
        <v>#REF!</v>
      </c>
      <c r="K82" s="10" t="e">
        <f>#REF!</f>
        <v>#REF!</v>
      </c>
      <c r="L82" s="10" t="e">
        <f>#REF!</f>
        <v>#REF!</v>
      </c>
      <c r="M82" s="10" t="e">
        <f>#REF!</f>
        <v>#REF!</v>
      </c>
      <c r="N82" s="10" t="e">
        <f>#REF!</f>
        <v>#REF!</v>
      </c>
      <c r="O82" s="10" t="e">
        <f>#REF!</f>
        <v>#REF!</v>
      </c>
      <c r="P82" s="10" t="e">
        <f>#REF!</f>
        <v>#REF!</v>
      </c>
      <c r="Q82" s="10" t="e">
        <f>#REF!</f>
        <v>#REF!</v>
      </c>
      <c r="R82" s="10" t="e">
        <f>#REF!</f>
        <v>#REF!</v>
      </c>
      <c r="S82" s="10" t="e">
        <f>#REF!</f>
        <v>#REF!</v>
      </c>
      <c r="T82" s="10" t="e">
        <f>#REF!</f>
        <v>#REF!</v>
      </c>
      <c r="U82" s="10" t="e">
        <f>#REF!</f>
        <v>#REF!</v>
      </c>
      <c r="V82" s="10" t="e">
        <f>#REF!</f>
        <v>#REF!</v>
      </c>
      <c r="W82" s="10" t="e">
        <f>#REF!</f>
        <v>#REF!</v>
      </c>
      <c r="X82" s="10" t="e">
        <f>#REF!</f>
        <v>#REF!</v>
      </c>
      <c r="Y82" s="10" t="e">
        <f>#REF!</f>
        <v>#REF!</v>
      </c>
      <c r="Z82" s="10" t="e">
        <f>#REF!</f>
        <v>#REF!</v>
      </c>
      <c r="AA82" s="10" t="e">
        <f>#REF!</f>
        <v>#REF!</v>
      </c>
      <c r="AB82" s="10" t="e">
        <f>#REF!</f>
        <v>#REF!</v>
      </c>
      <c r="AC82" s="12" t="e">
        <f>+SUM(E82:AB82)*D82</f>
        <v>#REF!</v>
      </c>
    </row>
    <row r="83" spans="1:29" ht="14.5" thickBot="1" x14ac:dyDescent="0.3">
      <c r="A83" s="194"/>
      <c r="B83" s="194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7">SUMPRODUCT($D80:$D82,F80:F82)</f>
        <v>#REF!</v>
      </c>
      <c r="G83" s="29" t="e">
        <f t="shared" si="57"/>
        <v>#REF!</v>
      </c>
      <c r="H83" s="29" t="e">
        <f t="shared" si="57"/>
        <v>#REF!</v>
      </c>
      <c r="I83" s="29" t="e">
        <f t="shared" si="57"/>
        <v>#REF!</v>
      </c>
      <c r="J83" s="29" t="e">
        <f t="shared" si="57"/>
        <v>#REF!</v>
      </c>
      <c r="K83" s="29" t="e">
        <f t="shared" si="57"/>
        <v>#REF!</v>
      </c>
      <c r="L83" s="29" t="e">
        <f t="shared" si="57"/>
        <v>#REF!</v>
      </c>
      <c r="M83" s="29" t="e">
        <f t="shared" si="57"/>
        <v>#REF!</v>
      </c>
      <c r="N83" s="29" t="e">
        <f t="shared" si="57"/>
        <v>#REF!</v>
      </c>
      <c r="O83" s="29" t="e">
        <f t="shared" si="57"/>
        <v>#REF!</v>
      </c>
      <c r="P83" s="29" t="e">
        <f t="shared" si="57"/>
        <v>#REF!</v>
      </c>
      <c r="Q83" s="29" t="e">
        <f t="shared" si="57"/>
        <v>#REF!</v>
      </c>
      <c r="R83" s="29" t="e">
        <f t="shared" si="57"/>
        <v>#REF!</v>
      </c>
      <c r="S83" s="29" t="e">
        <f t="shared" si="57"/>
        <v>#REF!</v>
      </c>
      <c r="T83" s="29" t="e">
        <f t="shared" si="57"/>
        <v>#REF!</v>
      </c>
      <c r="U83" s="29" t="e">
        <f t="shared" si="57"/>
        <v>#REF!</v>
      </c>
      <c r="V83" s="29" t="e">
        <f t="shared" si="57"/>
        <v>#REF!</v>
      </c>
      <c r="W83" s="29" t="e">
        <f t="shared" si="57"/>
        <v>#REF!</v>
      </c>
      <c r="X83" s="29" t="e">
        <f t="shared" si="57"/>
        <v>#REF!</v>
      </c>
      <c r="Y83" s="29" t="e">
        <f t="shared" si="57"/>
        <v>#REF!</v>
      </c>
      <c r="Z83" s="29" t="e">
        <f t="shared" si="57"/>
        <v>#REF!</v>
      </c>
      <c r="AA83" s="29" t="e">
        <f t="shared" si="57"/>
        <v>#REF!</v>
      </c>
      <c r="AB83" s="29" t="e">
        <f t="shared" si="57"/>
        <v>#REF!</v>
      </c>
      <c r="AC83" s="30" t="e">
        <f>+SUM(E83:AB83)</f>
        <v>#REF!</v>
      </c>
    </row>
    <row r="84" spans="1:29" ht="14" x14ac:dyDescent="0.25">
      <c r="A84" s="192" t="e">
        <f t="shared" ref="A84" si="58">A31</f>
        <v>#REF!</v>
      </c>
      <c r="B84" s="193"/>
      <c r="C84" s="13" t="s">
        <v>35</v>
      </c>
      <c r="D84" s="14" t="e">
        <f>+D31</f>
        <v>#REF!</v>
      </c>
      <c r="E84" s="10" t="e">
        <f>#REF!</f>
        <v>#REF!</v>
      </c>
      <c r="F84" s="10" t="e">
        <f>#REF!</f>
        <v>#REF!</v>
      </c>
      <c r="G84" s="10" t="e">
        <f>#REF!</f>
        <v>#REF!</v>
      </c>
      <c r="H84" s="10" t="e">
        <f>#REF!</f>
        <v>#REF!</v>
      </c>
      <c r="I84" s="10" t="e">
        <f>#REF!</f>
        <v>#REF!</v>
      </c>
      <c r="J84" s="10" t="e">
        <f>#REF!</f>
        <v>#REF!</v>
      </c>
      <c r="K84" s="10" t="e">
        <f>#REF!</f>
        <v>#REF!</v>
      </c>
      <c r="L84" s="10" t="e">
        <f>#REF!</f>
        <v>#REF!</v>
      </c>
      <c r="M84" s="10" t="e">
        <f>#REF!</f>
        <v>#REF!</v>
      </c>
      <c r="N84" s="10" t="e">
        <f>#REF!</f>
        <v>#REF!</v>
      </c>
      <c r="O84" s="10" t="e">
        <f>#REF!</f>
        <v>#REF!</v>
      </c>
      <c r="P84" s="10" t="e">
        <f>#REF!</f>
        <v>#REF!</v>
      </c>
      <c r="Q84" s="10" t="e">
        <f>#REF!</f>
        <v>#REF!</v>
      </c>
      <c r="R84" s="10" t="e">
        <f>#REF!</f>
        <v>#REF!</v>
      </c>
      <c r="S84" s="10" t="e">
        <f>#REF!</f>
        <v>#REF!</v>
      </c>
      <c r="T84" s="10" t="e">
        <f>#REF!</f>
        <v>#REF!</v>
      </c>
      <c r="U84" s="10" t="e">
        <f>#REF!</f>
        <v>#REF!</v>
      </c>
      <c r="V84" s="10" t="e">
        <f>#REF!</f>
        <v>#REF!</v>
      </c>
      <c r="W84" s="10" t="e">
        <f>#REF!</f>
        <v>#REF!</v>
      </c>
      <c r="X84" s="10" t="e">
        <f>#REF!</f>
        <v>#REF!</v>
      </c>
      <c r="Y84" s="10" t="e">
        <f>#REF!</f>
        <v>#REF!</v>
      </c>
      <c r="Z84" s="10" t="e">
        <f>#REF!</f>
        <v>#REF!</v>
      </c>
      <c r="AA84" s="10" t="e">
        <f>#REF!</f>
        <v>#REF!</v>
      </c>
      <c r="AB84" s="10" t="e">
        <f>#REF!</f>
        <v>#REF!</v>
      </c>
      <c r="AC84" s="12" t="e">
        <f>+SUM(E84:AB84)*D84</f>
        <v>#REF!</v>
      </c>
    </row>
    <row r="85" spans="1:29" ht="14" x14ac:dyDescent="0.25">
      <c r="A85" s="193"/>
      <c r="B85" s="193"/>
      <c r="C85" s="17" t="s">
        <v>36</v>
      </c>
      <c r="D85" s="18" t="e">
        <f>+D32</f>
        <v>#REF!</v>
      </c>
      <c r="E85" s="10" t="e">
        <f>#REF!</f>
        <v>#REF!</v>
      </c>
      <c r="F85" s="10" t="e">
        <f>#REF!</f>
        <v>#REF!</v>
      </c>
      <c r="G85" s="10" t="e">
        <f>#REF!</f>
        <v>#REF!</v>
      </c>
      <c r="H85" s="10" t="e">
        <f>#REF!</f>
        <v>#REF!</v>
      </c>
      <c r="I85" s="10" t="e">
        <f>#REF!</f>
        <v>#REF!</v>
      </c>
      <c r="J85" s="10" t="e">
        <f>#REF!</f>
        <v>#REF!</v>
      </c>
      <c r="K85" s="10" t="e">
        <f>#REF!</f>
        <v>#REF!</v>
      </c>
      <c r="L85" s="10" t="e">
        <f>#REF!</f>
        <v>#REF!</v>
      </c>
      <c r="M85" s="10" t="e">
        <f>#REF!</f>
        <v>#REF!</v>
      </c>
      <c r="N85" s="10" t="e">
        <f>#REF!</f>
        <v>#REF!</v>
      </c>
      <c r="O85" s="10" t="e">
        <f>#REF!</f>
        <v>#REF!</v>
      </c>
      <c r="P85" s="10" t="e">
        <f>#REF!</f>
        <v>#REF!</v>
      </c>
      <c r="Q85" s="10" t="e">
        <f>#REF!</f>
        <v>#REF!</v>
      </c>
      <c r="R85" s="10" t="e">
        <f>#REF!</f>
        <v>#REF!</v>
      </c>
      <c r="S85" s="10" t="e">
        <f>#REF!</f>
        <v>#REF!</v>
      </c>
      <c r="T85" s="10" t="e">
        <f>#REF!</f>
        <v>#REF!</v>
      </c>
      <c r="U85" s="10" t="e">
        <f>#REF!</f>
        <v>#REF!</v>
      </c>
      <c r="V85" s="10" t="e">
        <f>#REF!</f>
        <v>#REF!</v>
      </c>
      <c r="W85" s="10" t="e">
        <f>#REF!</f>
        <v>#REF!</v>
      </c>
      <c r="X85" s="10" t="e">
        <f>#REF!</f>
        <v>#REF!</v>
      </c>
      <c r="Y85" s="10" t="e">
        <f>#REF!</f>
        <v>#REF!</v>
      </c>
      <c r="Z85" s="10" t="e">
        <f>#REF!</f>
        <v>#REF!</v>
      </c>
      <c r="AA85" s="10" t="e">
        <f>#REF!</f>
        <v>#REF!</v>
      </c>
      <c r="AB85" s="10" t="e">
        <f>#REF!</f>
        <v>#REF!</v>
      </c>
      <c r="AC85" s="12" t="e">
        <f>+SUM(E85:AB85)*D85</f>
        <v>#REF!</v>
      </c>
    </row>
    <row r="86" spans="1:29" ht="14" x14ac:dyDescent="0.25">
      <c r="A86" s="193"/>
      <c r="B86" s="193"/>
      <c r="C86" s="22" t="s">
        <v>37</v>
      </c>
      <c r="D86" s="23" t="e">
        <f>+D33</f>
        <v>#REF!</v>
      </c>
      <c r="E86" s="10" t="e">
        <f>#REF!</f>
        <v>#REF!</v>
      </c>
      <c r="F86" s="10" t="e">
        <f>#REF!</f>
        <v>#REF!</v>
      </c>
      <c r="G86" s="10" t="e">
        <f>#REF!</f>
        <v>#REF!</v>
      </c>
      <c r="H86" s="10" t="e">
        <f>#REF!</f>
        <v>#REF!</v>
      </c>
      <c r="I86" s="10" t="e">
        <f>#REF!</f>
        <v>#REF!</v>
      </c>
      <c r="J86" s="10" t="e">
        <f>#REF!</f>
        <v>#REF!</v>
      </c>
      <c r="K86" s="10" t="e">
        <f>#REF!</f>
        <v>#REF!</v>
      </c>
      <c r="L86" s="10" t="e">
        <f>#REF!</f>
        <v>#REF!</v>
      </c>
      <c r="M86" s="10" t="e">
        <f>#REF!</f>
        <v>#REF!</v>
      </c>
      <c r="N86" s="10" t="e">
        <f>#REF!</f>
        <v>#REF!</v>
      </c>
      <c r="O86" s="10" t="e">
        <f>#REF!</f>
        <v>#REF!</v>
      </c>
      <c r="P86" s="10" t="e">
        <f>#REF!</f>
        <v>#REF!</v>
      </c>
      <c r="Q86" s="10" t="e">
        <f>#REF!</f>
        <v>#REF!</v>
      </c>
      <c r="R86" s="10" t="e">
        <f>#REF!</f>
        <v>#REF!</v>
      </c>
      <c r="S86" s="10" t="e">
        <f>#REF!</f>
        <v>#REF!</v>
      </c>
      <c r="T86" s="10" t="e">
        <f>#REF!</f>
        <v>#REF!</v>
      </c>
      <c r="U86" s="10" t="e">
        <f>#REF!</f>
        <v>#REF!</v>
      </c>
      <c r="V86" s="10" t="e">
        <f>#REF!</f>
        <v>#REF!</v>
      </c>
      <c r="W86" s="10" t="e">
        <f>#REF!</f>
        <v>#REF!</v>
      </c>
      <c r="X86" s="10" t="e">
        <f>#REF!</f>
        <v>#REF!</v>
      </c>
      <c r="Y86" s="10" t="e">
        <f>#REF!</f>
        <v>#REF!</v>
      </c>
      <c r="Z86" s="10" t="e">
        <f>#REF!</f>
        <v>#REF!</v>
      </c>
      <c r="AA86" s="10" t="e">
        <f>#REF!</f>
        <v>#REF!</v>
      </c>
      <c r="AB86" s="10" t="e">
        <f>#REF!</f>
        <v>#REF!</v>
      </c>
      <c r="AC86" s="12" t="e">
        <f>+SUM(E86:AB86)*D86</f>
        <v>#REF!</v>
      </c>
    </row>
    <row r="87" spans="1:29" ht="14.5" thickBot="1" x14ac:dyDescent="0.3">
      <c r="A87" s="194"/>
      <c r="B87" s="194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:AB87" si="59">SUMPRODUCT($D84:$D86,F84:F86)</f>
        <v>#REF!</v>
      </c>
      <c r="G87" s="29" t="e">
        <f t="shared" si="59"/>
        <v>#REF!</v>
      </c>
      <c r="H87" s="29" t="e">
        <f t="shared" si="59"/>
        <v>#REF!</v>
      </c>
      <c r="I87" s="29" t="e">
        <f t="shared" si="59"/>
        <v>#REF!</v>
      </c>
      <c r="J87" s="29" t="e">
        <f t="shared" si="59"/>
        <v>#REF!</v>
      </c>
      <c r="K87" s="29" t="e">
        <f t="shared" si="59"/>
        <v>#REF!</v>
      </c>
      <c r="L87" s="29" t="e">
        <f t="shared" si="59"/>
        <v>#REF!</v>
      </c>
      <c r="M87" s="29" t="e">
        <f t="shared" si="59"/>
        <v>#REF!</v>
      </c>
      <c r="N87" s="29" t="e">
        <f t="shared" si="59"/>
        <v>#REF!</v>
      </c>
      <c r="O87" s="29" t="e">
        <f t="shared" si="59"/>
        <v>#REF!</v>
      </c>
      <c r="P87" s="29" t="e">
        <f t="shared" si="59"/>
        <v>#REF!</v>
      </c>
      <c r="Q87" s="29" t="e">
        <f t="shared" si="59"/>
        <v>#REF!</v>
      </c>
      <c r="R87" s="29" t="e">
        <f t="shared" si="59"/>
        <v>#REF!</v>
      </c>
      <c r="S87" s="29" t="e">
        <f t="shared" si="59"/>
        <v>#REF!</v>
      </c>
      <c r="T87" s="29" t="e">
        <f t="shared" si="59"/>
        <v>#REF!</v>
      </c>
      <c r="U87" s="29" t="e">
        <f t="shared" si="59"/>
        <v>#REF!</v>
      </c>
      <c r="V87" s="29" t="e">
        <f t="shared" si="59"/>
        <v>#REF!</v>
      </c>
      <c r="W87" s="29" t="e">
        <f t="shared" si="59"/>
        <v>#REF!</v>
      </c>
      <c r="X87" s="29" t="e">
        <f t="shared" si="59"/>
        <v>#REF!</v>
      </c>
      <c r="Y87" s="29" t="e">
        <f t="shared" si="59"/>
        <v>#REF!</v>
      </c>
      <c r="Z87" s="29" t="e">
        <f t="shared" si="59"/>
        <v>#REF!</v>
      </c>
      <c r="AA87" s="29" t="e">
        <f t="shared" si="59"/>
        <v>#REF!</v>
      </c>
      <c r="AB87" s="29" t="e">
        <f t="shared" si="59"/>
        <v>#REF!</v>
      </c>
      <c r="AC87" s="30" t="e">
        <f>+SUM(E87:AB87)</f>
        <v>#REF!</v>
      </c>
    </row>
    <row r="88" spans="1:29" ht="14" x14ac:dyDescent="0.25">
      <c r="A88" s="192" t="e">
        <f t="shared" ref="A88" si="60">A35</f>
        <v>#REF!</v>
      </c>
      <c r="B88" s="192"/>
      <c r="C88" s="13" t="s">
        <v>35</v>
      </c>
      <c r="D88" s="14" t="e">
        <f>+D35</f>
        <v>#REF!</v>
      </c>
      <c r="E88" s="10" t="e">
        <f>#REF!</f>
        <v>#REF!</v>
      </c>
      <c r="F88" s="10" t="e">
        <f>#REF!</f>
        <v>#REF!</v>
      </c>
      <c r="G88" s="10" t="e">
        <f>#REF!</f>
        <v>#REF!</v>
      </c>
      <c r="H88" s="10" t="e">
        <f>#REF!</f>
        <v>#REF!</v>
      </c>
      <c r="I88" s="10" t="e">
        <f>#REF!</f>
        <v>#REF!</v>
      </c>
      <c r="J88" s="10" t="e">
        <f>#REF!</f>
        <v>#REF!</v>
      </c>
      <c r="K88" s="10" t="e">
        <f>#REF!</f>
        <v>#REF!</v>
      </c>
      <c r="L88" s="10" t="e">
        <f>#REF!</f>
        <v>#REF!</v>
      </c>
      <c r="M88" s="10" t="e">
        <f>#REF!</f>
        <v>#REF!</v>
      </c>
      <c r="N88" s="10" t="e">
        <f>#REF!</f>
        <v>#REF!</v>
      </c>
      <c r="O88" s="10" t="e">
        <f>#REF!</f>
        <v>#REF!</v>
      </c>
      <c r="P88" s="10" t="e">
        <f>#REF!</f>
        <v>#REF!</v>
      </c>
      <c r="Q88" s="10" t="e">
        <f>#REF!</f>
        <v>#REF!</v>
      </c>
      <c r="R88" s="10" t="e">
        <f>#REF!</f>
        <v>#REF!</v>
      </c>
      <c r="S88" s="10" t="e">
        <f>#REF!</f>
        <v>#REF!</v>
      </c>
      <c r="T88" s="10" t="e">
        <f>#REF!</f>
        <v>#REF!</v>
      </c>
      <c r="U88" s="10" t="e">
        <f>#REF!</f>
        <v>#REF!</v>
      </c>
      <c r="V88" s="10" t="e">
        <f>#REF!</f>
        <v>#REF!</v>
      </c>
      <c r="W88" s="10" t="e">
        <f>#REF!</f>
        <v>#REF!</v>
      </c>
      <c r="X88" s="10" t="e">
        <f>#REF!</f>
        <v>#REF!</v>
      </c>
      <c r="Y88" s="10" t="e">
        <f>#REF!</f>
        <v>#REF!</v>
      </c>
      <c r="Z88" s="10" t="e">
        <f>#REF!</f>
        <v>#REF!</v>
      </c>
      <c r="AA88" s="10" t="e">
        <f>#REF!</f>
        <v>#REF!</v>
      </c>
      <c r="AB88" s="10" t="e">
        <f>#REF!</f>
        <v>#REF!</v>
      </c>
      <c r="AC88" s="12" t="e">
        <f>+SUM(E88:AB88)*D88</f>
        <v>#REF!</v>
      </c>
    </row>
    <row r="89" spans="1:29" ht="14" x14ac:dyDescent="0.25">
      <c r="A89" s="193"/>
      <c r="B89" s="193"/>
      <c r="C89" s="17" t="s">
        <v>36</v>
      </c>
      <c r="D89" s="18" t="e">
        <f>+D36</f>
        <v>#REF!</v>
      </c>
      <c r="E89" s="10" t="e">
        <f>#REF!</f>
        <v>#REF!</v>
      </c>
      <c r="F89" s="10" t="e">
        <f>#REF!</f>
        <v>#REF!</v>
      </c>
      <c r="G89" s="10" t="e">
        <f>#REF!</f>
        <v>#REF!</v>
      </c>
      <c r="H89" s="10" t="e">
        <f>#REF!</f>
        <v>#REF!</v>
      </c>
      <c r="I89" s="10" t="e">
        <f>#REF!</f>
        <v>#REF!</v>
      </c>
      <c r="J89" s="10" t="e">
        <f>#REF!</f>
        <v>#REF!</v>
      </c>
      <c r="K89" s="10" t="e">
        <f>#REF!</f>
        <v>#REF!</v>
      </c>
      <c r="L89" s="10" t="e">
        <f>#REF!</f>
        <v>#REF!</v>
      </c>
      <c r="M89" s="10" t="e">
        <f>#REF!</f>
        <v>#REF!</v>
      </c>
      <c r="N89" s="10" t="e">
        <f>#REF!</f>
        <v>#REF!</v>
      </c>
      <c r="O89" s="10" t="e">
        <f>#REF!</f>
        <v>#REF!</v>
      </c>
      <c r="P89" s="10" t="e">
        <f>#REF!</f>
        <v>#REF!</v>
      </c>
      <c r="Q89" s="10" t="e">
        <f>#REF!</f>
        <v>#REF!</v>
      </c>
      <c r="R89" s="10" t="e">
        <f>#REF!</f>
        <v>#REF!</v>
      </c>
      <c r="S89" s="10" t="e">
        <f>#REF!</f>
        <v>#REF!</v>
      </c>
      <c r="T89" s="10" t="e">
        <f>#REF!</f>
        <v>#REF!</v>
      </c>
      <c r="U89" s="10" t="e">
        <f>#REF!</f>
        <v>#REF!</v>
      </c>
      <c r="V89" s="10" t="e">
        <f>#REF!</f>
        <v>#REF!</v>
      </c>
      <c r="W89" s="10" t="e">
        <f>#REF!</f>
        <v>#REF!</v>
      </c>
      <c r="X89" s="10" t="e">
        <f>#REF!</f>
        <v>#REF!</v>
      </c>
      <c r="Y89" s="10" t="e">
        <f>#REF!</f>
        <v>#REF!</v>
      </c>
      <c r="Z89" s="10" t="e">
        <f>#REF!</f>
        <v>#REF!</v>
      </c>
      <c r="AA89" s="10" t="e">
        <f>#REF!</f>
        <v>#REF!</v>
      </c>
      <c r="AB89" s="10" t="e">
        <f>#REF!</f>
        <v>#REF!</v>
      </c>
      <c r="AC89" s="12" t="e">
        <f>+SUM(E89:AB89)*D89</f>
        <v>#REF!</v>
      </c>
    </row>
    <row r="90" spans="1:29" ht="14" x14ac:dyDescent="0.25">
      <c r="A90" s="193"/>
      <c r="B90" s="193"/>
      <c r="C90" s="22" t="s">
        <v>37</v>
      </c>
      <c r="D90" s="23" t="e">
        <f>+D37</f>
        <v>#REF!</v>
      </c>
      <c r="E90" s="10" t="e">
        <f>#REF!</f>
        <v>#REF!</v>
      </c>
      <c r="F90" s="10" t="e">
        <f>#REF!</f>
        <v>#REF!</v>
      </c>
      <c r="G90" s="10" t="e">
        <f>#REF!</f>
        <v>#REF!</v>
      </c>
      <c r="H90" s="10" t="e">
        <f>#REF!</f>
        <v>#REF!</v>
      </c>
      <c r="I90" s="10" t="e">
        <f>#REF!</f>
        <v>#REF!</v>
      </c>
      <c r="J90" s="10" t="e">
        <f>#REF!</f>
        <v>#REF!</v>
      </c>
      <c r="K90" s="10" t="e">
        <f>#REF!</f>
        <v>#REF!</v>
      </c>
      <c r="L90" s="10" t="e">
        <f>#REF!</f>
        <v>#REF!</v>
      </c>
      <c r="M90" s="10" t="e">
        <f>#REF!</f>
        <v>#REF!</v>
      </c>
      <c r="N90" s="10" t="e">
        <f>#REF!</f>
        <v>#REF!</v>
      </c>
      <c r="O90" s="10" t="e">
        <f>#REF!</f>
        <v>#REF!</v>
      </c>
      <c r="P90" s="10" t="e">
        <f>#REF!</f>
        <v>#REF!</v>
      </c>
      <c r="Q90" s="10" t="e">
        <f>#REF!</f>
        <v>#REF!</v>
      </c>
      <c r="R90" s="10" t="e">
        <f>#REF!</f>
        <v>#REF!</v>
      </c>
      <c r="S90" s="10" t="e">
        <f>#REF!</f>
        <v>#REF!</v>
      </c>
      <c r="T90" s="10" t="e">
        <f>#REF!</f>
        <v>#REF!</v>
      </c>
      <c r="U90" s="10" t="e">
        <f>#REF!</f>
        <v>#REF!</v>
      </c>
      <c r="V90" s="10" t="e">
        <f>#REF!</f>
        <v>#REF!</v>
      </c>
      <c r="W90" s="10" t="e">
        <f>#REF!</f>
        <v>#REF!</v>
      </c>
      <c r="X90" s="10" t="e">
        <f>#REF!</f>
        <v>#REF!</v>
      </c>
      <c r="Y90" s="10" t="e">
        <f>#REF!</f>
        <v>#REF!</v>
      </c>
      <c r="Z90" s="10" t="e">
        <f>#REF!</f>
        <v>#REF!</v>
      </c>
      <c r="AA90" s="10" t="e">
        <f>#REF!</f>
        <v>#REF!</v>
      </c>
      <c r="AB90" s="10" t="e">
        <f>#REF!</f>
        <v>#REF!</v>
      </c>
      <c r="AC90" s="12" t="e">
        <f>+SUM(E90:AB90)*D90</f>
        <v>#REF!</v>
      </c>
    </row>
    <row r="91" spans="1:29" ht="14.5" thickBot="1" x14ac:dyDescent="0.3">
      <c r="A91" s="194"/>
      <c r="B91" s="194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:AB91" si="61">SUMPRODUCT($D88:$D90,F88:F90)</f>
        <v>#REF!</v>
      </c>
      <c r="G91" s="29" t="e">
        <f t="shared" si="61"/>
        <v>#REF!</v>
      </c>
      <c r="H91" s="29" t="e">
        <f t="shared" si="61"/>
        <v>#REF!</v>
      </c>
      <c r="I91" s="29" t="e">
        <f t="shared" si="61"/>
        <v>#REF!</v>
      </c>
      <c r="J91" s="29" t="e">
        <f t="shared" si="61"/>
        <v>#REF!</v>
      </c>
      <c r="K91" s="29" t="e">
        <f t="shared" si="61"/>
        <v>#REF!</v>
      </c>
      <c r="L91" s="29" t="e">
        <f t="shared" si="61"/>
        <v>#REF!</v>
      </c>
      <c r="M91" s="29" t="e">
        <f t="shared" si="61"/>
        <v>#REF!</v>
      </c>
      <c r="N91" s="29" t="e">
        <f t="shared" si="61"/>
        <v>#REF!</v>
      </c>
      <c r="O91" s="29" t="e">
        <f t="shared" si="61"/>
        <v>#REF!</v>
      </c>
      <c r="P91" s="29" t="e">
        <f t="shared" si="61"/>
        <v>#REF!</v>
      </c>
      <c r="Q91" s="29" t="e">
        <f t="shared" si="61"/>
        <v>#REF!</v>
      </c>
      <c r="R91" s="29" t="e">
        <f t="shared" si="61"/>
        <v>#REF!</v>
      </c>
      <c r="S91" s="29" t="e">
        <f t="shared" si="61"/>
        <v>#REF!</v>
      </c>
      <c r="T91" s="29" t="e">
        <f t="shared" si="61"/>
        <v>#REF!</v>
      </c>
      <c r="U91" s="29" t="e">
        <f t="shared" si="61"/>
        <v>#REF!</v>
      </c>
      <c r="V91" s="29" t="e">
        <f t="shared" si="61"/>
        <v>#REF!</v>
      </c>
      <c r="W91" s="29" t="e">
        <f t="shared" si="61"/>
        <v>#REF!</v>
      </c>
      <c r="X91" s="29" t="e">
        <f t="shared" si="61"/>
        <v>#REF!</v>
      </c>
      <c r="Y91" s="29" t="e">
        <f t="shared" si="61"/>
        <v>#REF!</v>
      </c>
      <c r="Z91" s="29" t="e">
        <f t="shared" si="61"/>
        <v>#REF!</v>
      </c>
      <c r="AA91" s="29" t="e">
        <f t="shared" si="61"/>
        <v>#REF!</v>
      </c>
      <c r="AB91" s="29" t="e">
        <f t="shared" si="61"/>
        <v>#REF!</v>
      </c>
      <c r="AC91" s="30" t="e">
        <f>+SUM(E91:AB91)</f>
        <v>#REF!</v>
      </c>
    </row>
    <row r="92" spans="1:29" ht="14" x14ac:dyDescent="0.25">
      <c r="A92" s="192" t="e">
        <f t="shared" ref="A92" si="62">A39</f>
        <v>#REF!</v>
      </c>
      <c r="B92" s="192"/>
      <c r="C92" s="13" t="s">
        <v>35</v>
      </c>
      <c r="D92" s="14" t="e">
        <f>+D39</f>
        <v>#REF!</v>
      </c>
      <c r="E92" s="10" t="e">
        <f>#REF!</f>
        <v>#REF!</v>
      </c>
      <c r="F92" s="10" t="e">
        <f>#REF!</f>
        <v>#REF!</v>
      </c>
      <c r="G92" s="10" t="e">
        <f>#REF!</f>
        <v>#REF!</v>
      </c>
      <c r="H92" s="10" t="e">
        <f>#REF!</f>
        <v>#REF!</v>
      </c>
      <c r="I92" s="10" t="e">
        <f>#REF!</f>
        <v>#REF!</v>
      </c>
      <c r="J92" s="10" t="e">
        <f>#REF!</f>
        <v>#REF!</v>
      </c>
      <c r="K92" s="10" t="e">
        <f>#REF!</f>
        <v>#REF!</v>
      </c>
      <c r="L92" s="10" t="e">
        <f>#REF!</f>
        <v>#REF!</v>
      </c>
      <c r="M92" s="10" t="e">
        <f>#REF!</f>
        <v>#REF!</v>
      </c>
      <c r="N92" s="10" t="e">
        <f>#REF!</f>
        <v>#REF!</v>
      </c>
      <c r="O92" s="10" t="e">
        <f>#REF!</f>
        <v>#REF!</v>
      </c>
      <c r="P92" s="10" t="e">
        <f>#REF!</f>
        <v>#REF!</v>
      </c>
      <c r="Q92" s="10" t="e">
        <f>#REF!</f>
        <v>#REF!</v>
      </c>
      <c r="R92" s="10" t="e">
        <f>#REF!</f>
        <v>#REF!</v>
      </c>
      <c r="S92" s="10" t="e">
        <f>#REF!</f>
        <v>#REF!</v>
      </c>
      <c r="T92" s="10" t="e">
        <f>#REF!</f>
        <v>#REF!</v>
      </c>
      <c r="U92" s="10" t="e">
        <f>#REF!</f>
        <v>#REF!</v>
      </c>
      <c r="V92" s="10" t="e">
        <f>#REF!</f>
        <v>#REF!</v>
      </c>
      <c r="W92" s="10" t="e">
        <f>#REF!</f>
        <v>#REF!</v>
      </c>
      <c r="X92" s="10" t="e">
        <f>#REF!</f>
        <v>#REF!</v>
      </c>
      <c r="Y92" s="10" t="e">
        <f>#REF!</f>
        <v>#REF!</v>
      </c>
      <c r="Z92" s="10" t="e">
        <f>#REF!</f>
        <v>#REF!</v>
      </c>
      <c r="AA92" s="10" t="e">
        <f>#REF!</f>
        <v>#REF!</v>
      </c>
      <c r="AB92" s="10" t="e">
        <f>#REF!</f>
        <v>#REF!</v>
      </c>
      <c r="AC92" s="12" t="e">
        <f>+SUM(E92:AB92)*D92</f>
        <v>#REF!</v>
      </c>
    </row>
    <row r="93" spans="1:29" ht="14" x14ac:dyDescent="0.25">
      <c r="A93" s="193"/>
      <c r="B93" s="193"/>
      <c r="C93" s="17" t="s">
        <v>36</v>
      </c>
      <c r="D93" s="18" t="e">
        <f>+D40</f>
        <v>#REF!</v>
      </c>
      <c r="E93" s="10" t="e">
        <f>#REF!</f>
        <v>#REF!</v>
      </c>
      <c r="F93" s="10" t="e">
        <f>#REF!</f>
        <v>#REF!</v>
      </c>
      <c r="G93" s="10" t="e">
        <f>#REF!</f>
        <v>#REF!</v>
      </c>
      <c r="H93" s="10" t="e">
        <f>#REF!</f>
        <v>#REF!</v>
      </c>
      <c r="I93" s="10" t="e">
        <f>#REF!</f>
        <v>#REF!</v>
      </c>
      <c r="J93" s="10" t="e">
        <f>#REF!</f>
        <v>#REF!</v>
      </c>
      <c r="K93" s="10" t="e">
        <f>#REF!</f>
        <v>#REF!</v>
      </c>
      <c r="L93" s="10" t="e">
        <f>#REF!</f>
        <v>#REF!</v>
      </c>
      <c r="M93" s="10" t="e">
        <f>#REF!</f>
        <v>#REF!</v>
      </c>
      <c r="N93" s="10" t="e">
        <f>#REF!</f>
        <v>#REF!</v>
      </c>
      <c r="O93" s="10" t="e">
        <f>#REF!</f>
        <v>#REF!</v>
      </c>
      <c r="P93" s="10" t="e">
        <f>#REF!</f>
        <v>#REF!</v>
      </c>
      <c r="Q93" s="10" t="e">
        <f>#REF!</f>
        <v>#REF!</v>
      </c>
      <c r="R93" s="10" t="e">
        <f>#REF!</f>
        <v>#REF!</v>
      </c>
      <c r="S93" s="10" t="e">
        <f>#REF!</f>
        <v>#REF!</v>
      </c>
      <c r="T93" s="10" t="e">
        <f>#REF!</f>
        <v>#REF!</v>
      </c>
      <c r="U93" s="10" t="e">
        <f>#REF!</f>
        <v>#REF!</v>
      </c>
      <c r="V93" s="10" t="e">
        <f>#REF!</f>
        <v>#REF!</v>
      </c>
      <c r="W93" s="10" t="e">
        <f>#REF!</f>
        <v>#REF!</v>
      </c>
      <c r="X93" s="10" t="e">
        <f>#REF!</f>
        <v>#REF!</v>
      </c>
      <c r="Y93" s="10" t="e">
        <f>#REF!</f>
        <v>#REF!</v>
      </c>
      <c r="Z93" s="10" t="e">
        <f>#REF!</f>
        <v>#REF!</v>
      </c>
      <c r="AA93" s="10" t="e">
        <f>#REF!</f>
        <v>#REF!</v>
      </c>
      <c r="AB93" s="10" t="e">
        <f>#REF!</f>
        <v>#REF!</v>
      </c>
      <c r="AC93" s="12" t="e">
        <f>+SUM(E93:AB93)*D93</f>
        <v>#REF!</v>
      </c>
    </row>
    <row r="94" spans="1:29" ht="14" x14ac:dyDescent="0.25">
      <c r="A94" s="193"/>
      <c r="B94" s="193"/>
      <c r="C94" s="22" t="s">
        <v>37</v>
      </c>
      <c r="D94" s="23" t="e">
        <f>+D41</f>
        <v>#REF!</v>
      </c>
      <c r="E94" s="10" t="e">
        <f>#REF!</f>
        <v>#REF!</v>
      </c>
      <c r="F94" s="10" t="e">
        <f>#REF!</f>
        <v>#REF!</v>
      </c>
      <c r="G94" s="10" t="e">
        <f>#REF!</f>
        <v>#REF!</v>
      </c>
      <c r="H94" s="10" t="e">
        <f>#REF!</f>
        <v>#REF!</v>
      </c>
      <c r="I94" s="10" t="e">
        <f>#REF!</f>
        <v>#REF!</v>
      </c>
      <c r="J94" s="10" t="e">
        <f>#REF!</f>
        <v>#REF!</v>
      </c>
      <c r="K94" s="10" t="e">
        <f>#REF!</f>
        <v>#REF!</v>
      </c>
      <c r="L94" s="10" t="e">
        <f>#REF!</f>
        <v>#REF!</v>
      </c>
      <c r="M94" s="10" t="e">
        <f>#REF!</f>
        <v>#REF!</v>
      </c>
      <c r="N94" s="10" t="e">
        <f>#REF!</f>
        <v>#REF!</v>
      </c>
      <c r="O94" s="10" t="e">
        <f>#REF!</f>
        <v>#REF!</v>
      </c>
      <c r="P94" s="10" t="e">
        <f>#REF!</f>
        <v>#REF!</v>
      </c>
      <c r="Q94" s="10" t="e">
        <f>#REF!</f>
        <v>#REF!</v>
      </c>
      <c r="R94" s="10" t="e">
        <f>#REF!</f>
        <v>#REF!</v>
      </c>
      <c r="S94" s="10" t="e">
        <f>#REF!</f>
        <v>#REF!</v>
      </c>
      <c r="T94" s="10" t="e">
        <f>#REF!</f>
        <v>#REF!</v>
      </c>
      <c r="U94" s="10" t="e">
        <f>#REF!</f>
        <v>#REF!</v>
      </c>
      <c r="V94" s="10" t="e">
        <f>#REF!</f>
        <v>#REF!</v>
      </c>
      <c r="W94" s="10" t="e">
        <f>#REF!</f>
        <v>#REF!</v>
      </c>
      <c r="X94" s="10" t="e">
        <f>#REF!</f>
        <v>#REF!</v>
      </c>
      <c r="Y94" s="10" t="e">
        <f>#REF!</f>
        <v>#REF!</v>
      </c>
      <c r="Z94" s="10" t="e">
        <f>#REF!</f>
        <v>#REF!</v>
      </c>
      <c r="AA94" s="10" t="e">
        <f>#REF!</f>
        <v>#REF!</v>
      </c>
      <c r="AB94" s="10" t="e">
        <f>#REF!</f>
        <v>#REF!</v>
      </c>
      <c r="AC94" s="12" t="e">
        <f>+SUM(E94:AB94)*D94</f>
        <v>#REF!</v>
      </c>
    </row>
    <row r="95" spans="1:29" ht="14.5" thickBot="1" x14ac:dyDescent="0.3">
      <c r="A95" s="194"/>
      <c r="B95" s="194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:AB95" si="63">SUMPRODUCT($D92:$D94,F92:F94)</f>
        <v>#REF!</v>
      </c>
      <c r="G95" s="29" t="e">
        <f t="shared" si="63"/>
        <v>#REF!</v>
      </c>
      <c r="H95" s="29" t="e">
        <f t="shared" si="63"/>
        <v>#REF!</v>
      </c>
      <c r="I95" s="29" t="e">
        <f t="shared" si="63"/>
        <v>#REF!</v>
      </c>
      <c r="J95" s="29" t="e">
        <f t="shared" si="63"/>
        <v>#REF!</v>
      </c>
      <c r="K95" s="29" t="e">
        <f t="shared" si="63"/>
        <v>#REF!</v>
      </c>
      <c r="L95" s="29" t="e">
        <f t="shared" si="63"/>
        <v>#REF!</v>
      </c>
      <c r="M95" s="29" t="e">
        <f t="shared" si="63"/>
        <v>#REF!</v>
      </c>
      <c r="N95" s="29" t="e">
        <f t="shared" si="63"/>
        <v>#REF!</v>
      </c>
      <c r="O95" s="29" t="e">
        <f t="shared" si="63"/>
        <v>#REF!</v>
      </c>
      <c r="P95" s="29" t="e">
        <f t="shared" si="63"/>
        <v>#REF!</v>
      </c>
      <c r="Q95" s="29" t="e">
        <f t="shared" si="63"/>
        <v>#REF!</v>
      </c>
      <c r="R95" s="29" t="e">
        <f t="shared" si="63"/>
        <v>#REF!</v>
      </c>
      <c r="S95" s="29" t="e">
        <f t="shared" si="63"/>
        <v>#REF!</v>
      </c>
      <c r="T95" s="29" t="e">
        <f t="shared" si="63"/>
        <v>#REF!</v>
      </c>
      <c r="U95" s="29" t="e">
        <f t="shared" si="63"/>
        <v>#REF!</v>
      </c>
      <c r="V95" s="29" t="e">
        <f t="shared" si="63"/>
        <v>#REF!</v>
      </c>
      <c r="W95" s="29" t="e">
        <f t="shared" si="63"/>
        <v>#REF!</v>
      </c>
      <c r="X95" s="29" t="e">
        <f t="shared" si="63"/>
        <v>#REF!</v>
      </c>
      <c r="Y95" s="29" t="e">
        <f t="shared" si="63"/>
        <v>#REF!</v>
      </c>
      <c r="Z95" s="29" t="e">
        <f t="shared" si="63"/>
        <v>#REF!</v>
      </c>
      <c r="AA95" s="29" t="e">
        <f t="shared" si="63"/>
        <v>#REF!</v>
      </c>
      <c r="AB95" s="29" t="e">
        <f t="shared" si="63"/>
        <v>#REF!</v>
      </c>
      <c r="AC95" s="30" t="e">
        <f>+SUM(E95:AB95)</f>
        <v>#REF!</v>
      </c>
    </row>
    <row r="96" spans="1:29" ht="14" x14ac:dyDescent="0.25">
      <c r="A96" s="192" t="e">
        <f t="shared" ref="A96" si="64">A43</f>
        <v>#REF!</v>
      </c>
      <c r="B96" s="192"/>
      <c r="C96" s="13" t="s">
        <v>35</v>
      </c>
      <c r="D96" s="14" t="e">
        <f>+D43</f>
        <v>#REF!</v>
      </c>
      <c r="E96" s="10" t="e">
        <f>#REF!</f>
        <v>#REF!</v>
      </c>
      <c r="F96" s="10" t="e">
        <f>#REF!</f>
        <v>#REF!</v>
      </c>
      <c r="G96" s="10" t="e">
        <f>#REF!</f>
        <v>#REF!</v>
      </c>
      <c r="H96" s="10" t="e">
        <f>#REF!</f>
        <v>#REF!</v>
      </c>
      <c r="I96" s="10" t="e">
        <f>#REF!</f>
        <v>#REF!</v>
      </c>
      <c r="J96" s="10" t="e">
        <f>#REF!</f>
        <v>#REF!</v>
      </c>
      <c r="K96" s="10" t="e">
        <f>#REF!</f>
        <v>#REF!</v>
      </c>
      <c r="L96" s="10" t="e">
        <f>#REF!</f>
        <v>#REF!</v>
      </c>
      <c r="M96" s="10" t="e">
        <f>#REF!</f>
        <v>#REF!</v>
      </c>
      <c r="N96" s="10" t="e">
        <f>#REF!</f>
        <v>#REF!</v>
      </c>
      <c r="O96" s="10" t="e">
        <f>#REF!</f>
        <v>#REF!</v>
      </c>
      <c r="P96" s="10" t="e">
        <f>#REF!</f>
        <v>#REF!</v>
      </c>
      <c r="Q96" s="10" t="e">
        <f>#REF!</f>
        <v>#REF!</v>
      </c>
      <c r="R96" s="10" t="e">
        <f>#REF!</f>
        <v>#REF!</v>
      </c>
      <c r="S96" s="10" t="e">
        <f>#REF!</f>
        <v>#REF!</v>
      </c>
      <c r="T96" s="10" t="e">
        <f>#REF!</f>
        <v>#REF!</v>
      </c>
      <c r="U96" s="10" t="e">
        <f>#REF!</f>
        <v>#REF!</v>
      </c>
      <c r="V96" s="10" t="e">
        <f>#REF!</f>
        <v>#REF!</v>
      </c>
      <c r="W96" s="10" t="e">
        <f>#REF!</f>
        <v>#REF!</v>
      </c>
      <c r="X96" s="10" t="e">
        <f>#REF!</f>
        <v>#REF!</v>
      </c>
      <c r="Y96" s="10" t="e">
        <f>#REF!</f>
        <v>#REF!</v>
      </c>
      <c r="Z96" s="10" t="e">
        <f>#REF!</f>
        <v>#REF!</v>
      </c>
      <c r="AA96" s="10" t="e">
        <f>#REF!</f>
        <v>#REF!</v>
      </c>
      <c r="AB96" s="10" t="e">
        <f>#REF!</f>
        <v>#REF!</v>
      </c>
      <c r="AC96" s="12" t="e">
        <f>+SUM(E96:AB96)*D96</f>
        <v>#REF!</v>
      </c>
    </row>
    <row r="97" spans="1:29" ht="14" x14ac:dyDescent="0.25">
      <c r="A97" s="193"/>
      <c r="B97" s="193"/>
      <c r="C97" s="17" t="s">
        <v>36</v>
      </c>
      <c r="D97" s="18" t="e">
        <f>+D44</f>
        <v>#REF!</v>
      </c>
      <c r="E97" s="10" t="e">
        <f>#REF!</f>
        <v>#REF!</v>
      </c>
      <c r="F97" s="10" t="e">
        <f>#REF!</f>
        <v>#REF!</v>
      </c>
      <c r="G97" s="10" t="e">
        <f>#REF!</f>
        <v>#REF!</v>
      </c>
      <c r="H97" s="10" t="e">
        <f>#REF!</f>
        <v>#REF!</v>
      </c>
      <c r="I97" s="10" t="e">
        <f>#REF!</f>
        <v>#REF!</v>
      </c>
      <c r="J97" s="10" t="e">
        <f>#REF!</f>
        <v>#REF!</v>
      </c>
      <c r="K97" s="10" t="e">
        <f>#REF!</f>
        <v>#REF!</v>
      </c>
      <c r="L97" s="10" t="e">
        <f>#REF!</f>
        <v>#REF!</v>
      </c>
      <c r="M97" s="10" t="e">
        <f>#REF!</f>
        <v>#REF!</v>
      </c>
      <c r="N97" s="10" t="e">
        <f>#REF!</f>
        <v>#REF!</v>
      </c>
      <c r="O97" s="10" t="e">
        <f>#REF!</f>
        <v>#REF!</v>
      </c>
      <c r="P97" s="10" t="e">
        <f>#REF!</f>
        <v>#REF!</v>
      </c>
      <c r="Q97" s="10" t="e">
        <f>#REF!</f>
        <v>#REF!</v>
      </c>
      <c r="R97" s="10" t="e">
        <f>#REF!</f>
        <v>#REF!</v>
      </c>
      <c r="S97" s="10" t="e">
        <f>#REF!</f>
        <v>#REF!</v>
      </c>
      <c r="T97" s="10" t="e">
        <f>#REF!</f>
        <v>#REF!</v>
      </c>
      <c r="U97" s="10" t="e">
        <f>#REF!</f>
        <v>#REF!</v>
      </c>
      <c r="V97" s="10" t="e">
        <f>#REF!</f>
        <v>#REF!</v>
      </c>
      <c r="W97" s="10" t="e">
        <f>#REF!</f>
        <v>#REF!</v>
      </c>
      <c r="X97" s="10" t="e">
        <f>#REF!</f>
        <v>#REF!</v>
      </c>
      <c r="Y97" s="10" t="e">
        <f>#REF!</f>
        <v>#REF!</v>
      </c>
      <c r="Z97" s="10" t="e">
        <f>#REF!</f>
        <v>#REF!</v>
      </c>
      <c r="AA97" s="10" t="e">
        <f>#REF!</f>
        <v>#REF!</v>
      </c>
      <c r="AB97" s="10" t="e">
        <f>#REF!</f>
        <v>#REF!</v>
      </c>
      <c r="AC97" s="12" t="e">
        <f>+SUM(E97:AB97)*D97</f>
        <v>#REF!</v>
      </c>
    </row>
    <row r="98" spans="1:29" ht="14" x14ac:dyDescent="0.25">
      <c r="A98" s="193"/>
      <c r="B98" s="193"/>
      <c r="C98" s="22" t="s">
        <v>37</v>
      </c>
      <c r="D98" s="23" t="e">
        <f>+D45</f>
        <v>#REF!</v>
      </c>
      <c r="E98" s="10" t="e">
        <f>#REF!</f>
        <v>#REF!</v>
      </c>
      <c r="F98" s="10" t="e">
        <f>#REF!</f>
        <v>#REF!</v>
      </c>
      <c r="G98" s="10" t="e">
        <f>#REF!</f>
        <v>#REF!</v>
      </c>
      <c r="H98" s="10" t="e">
        <f>#REF!</f>
        <v>#REF!</v>
      </c>
      <c r="I98" s="10" t="e">
        <f>#REF!</f>
        <v>#REF!</v>
      </c>
      <c r="J98" s="10" t="e">
        <f>#REF!</f>
        <v>#REF!</v>
      </c>
      <c r="K98" s="10" t="e">
        <f>#REF!</f>
        <v>#REF!</v>
      </c>
      <c r="L98" s="10" t="e">
        <f>#REF!</f>
        <v>#REF!</v>
      </c>
      <c r="M98" s="10" t="e">
        <f>#REF!</f>
        <v>#REF!</v>
      </c>
      <c r="N98" s="10" t="e">
        <f>#REF!</f>
        <v>#REF!</v>
      </c>
      <c r="O98" s="10" t="e">
        <f>#REF!</f>
        <v>#REF!</v>
      </c>
      <c r="P98" s="10" t="e">
        <f>#REF!</f>
        <v>#REF!</v>
      </c>
      <c r="Q98" s="10" t="e">
        <f>#REF!</f>
        <v>#REF!</v>
      </c>
      <c r="R98" s="10" t="e">
        <f>#REF!</f>
        <v>#REF!</v>
      </c>
      <c r="S98" s="10" t="e">
        <f>#REF!</f>
        <v>#REF!</v>
      </c>
      <c r="T98" s="10" t="e">
        <f>#REF!</f>
        <v>#REF!</v>
      </c>
      <c r="U98" s="10" t="e">
        <f>#REF!</f>
        <v>#REF!</v>
      </c>
      <c r="V98" s="10" t="e">
        <f>#REF!</f>
        <v>#REF!</v>
      </c>
      <c r="W98" s="10" t="e">
        <f>#REF!</f>
        <v>#REF!</v>
      </c>
      <c r="X98" s="10" t="e">
        <f>#REF!</f>
        <v>#REF!</v>
      </c>
      <c r="Y98" s="10" t="e">
        <f>#REF!</f>
        <v>#REF!</v>
      </c>
      <c r="Z98" s="10" t="e">
        <f>#REF!</f>
        <v>#REF!</v>
      </c>
      <c r="AA98" s="10" t="e">
        <f>#REF!</f>
        <v>#REF!</v>
      </c>
      <c r="AB98" s="10" t="e">
        <f>#REF!</f>
        <v>#REF!</v>
      </c>
      <c r="AC98" s="12" t="e">
        <f>+SUM(E98:AB98)*D98</f>
        <v>#REF!</v>
      </c>
    </row>
    <row r="99" spans="1:29" ht="14.5" thickBot="1" x14ac:dyDescent="0.3">
      <c r="A99" s="194"/>
      <c r="B99" s="194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:AB99" si="65">SUMPRODUCT($D96:$D98,F96:F98)</f>
        <v>#REF!</v>
      </c>
      <c r="G99" s="29" t="e">
        <f t="shared" si="65"/>
        <v>#REF!</v>
      </c>
      <c r="H99" s="29" t="e">
        <f t="shared" si="65"/>
        <v>#REF!</v>
      </c>
      <c r="I99" s="29" t="e">
        <f t="shared" si="65"/>
        <v>#REF!</v>
      </c>
      <c r="J99" s="29" t="e">
        <f t="shared" si="65"/>
        <v>#REF!</v>
      </c>
      <c r="K99" s="29" t="e">
        <f t="shared" si="65"/>
        <v>#REF!</v>
      </c>
      <c r="L99" s="29" t="e">
        <f t="shared" si="65"/>
        <v>#REF!</v>
      </c>
      <c r="M99" s="29" t="e">
        <f t="shared" si="65"/>
        <v>#REF!</v>
      </c>
      <c r="N99" s="29" t="e">
        <f t="shared" si="65"/>
        <v>#REF!</v>
      </c>
      <c r="O99" s="29" t="e">
        <f t="shared" si="65"/>
        <v>#REF!</v>
      </c>
      <c r="P99" s="29" t="e">
        <f t="shared" si="65"/>
        <v>#REF!</v>
      </c>
      <c r="Q99" s="29" t="e">
        <f t="shared" si="65"/>
        <v>#REF!</v>
      </c>
      <c r="R99" s="29" t="e">
        <f t="shared" si="65"/>
        <v>#REF!</v>
      </c>
      <c r="S99" s="29" t="e">
        <f t="shared" si="65"/>
        <v>#REF!</v>
      </c>
      <c r="T99" s="29" t="e">
        <f t="shared" si="65"/>
        <v>#REF!</v>
      </c>
      <c r="U99" s="29" t="e">
        <f t="shared" si="65"/>
        <v>#REF!</v>
      </c>
      <c r="V99" s="29" t="e">
        <f t="shared" si="65"/>
        <v>#REF!</v>
      </c>
      <c r="W99" s="29" t="e">
        <f t="shared" si="65"/>
        <v>#REF!</v>
      </c>
      <c r="X99" s="29" t="e">
        <f t="shared" si="65"/>
        <v>#REF!</v>
      </c>
      <c r="Y99" s="29" t="e">
        <f t="shared" si="65"/>
        <v>#REF!</v>
      </c>
      <c r="Z99" s="29" t="e">
        <f t="shared" si="65"/>
        <v>#REF!</v>
      </c>
      <c r="AA99" s="29" t="e">
        <f t="shared" si="65"/>
        <v>#REF!</v>
      </c>
      <c r="AB99" s="29" t="e">
        <f t="shared" si="65"/>
        <v>#REF!</v>
      </c>
      <c r="AC99" s="30" t="e">
        <f>+SUM(E99:AB99)</f>
        <v>#REF!</v>
      </c>
    </row>
    <row r="100" spans="1:29" ht="14" x14ac:dyDescent="0.25">
      <c r="A100" s="192" t="e">
        <f t="shared" ref="A100" si="66">A47</f>
        <v>#REF!</v>
      </c>
      <c r="B100" s="192"/>
      <c r="C100" s="13" t="s">
        <v>35</v>
      </c>
      <c r="D100" s="14" t="e">
        <f>+D47</f>
        <v>#REF!</v>
      </c>
      <c r="E100" s="10" t="e">
        <f>#REF!</f>
        <v>#REF!</v>
      </c>
      <c r="F100" s="10" t="e">
        <f>#REF!</f>
        <v>#REF!</v>
      </c>
      <c r="G100" s="10" t="e">
        <f>#REF!</f>
        <v>#REF!</v>
      </c>
      <c r="H100" s="10" t="e">
        <f>#REF!</f>
        <v>#REF!</v>
      </c>
      <c r="I100" s="10" t="e">
        <f>#REF!</f>
        <v>#REF!</v>
      </c>
      <c r="J100" s="10" t="e">
        <f>#REF!</f>
        <v>#REF!</v>
      </c>
      <c r="K100" s="10" t="e">
        <f>#REF!</f>
        <v>#REF!</v>
      </c>
      <c r="L100" s="10" t="e">
        <f>#REF!</f>
        <v>#REF!</v>
      </c>
      <c r="M100" s="10" t="e">
        <f>#REF!</f>
        <v>#REF!</v>
      </c>
      <c r="N100" s="10" t="e">
        <f>#REF!</f>
        <v>#REF!</v>
      </c>
      <c r="O100" s="10" t="e">
        <f>#REF!</f>
        <v>#REF!</v>
      </c>
      <c r="P100" s="10" t="e">
        <f>#REF!</f>
        <v>#REF!</v>
      </c>
      <c r="Q100" s="10" t="e">
        <f>#REF!</f>
        <v>#REF!</v>
      </c>
      <c r="R100" s="10" t="e">
        <f>#REF!</f>
        <v>#REF!</v>
      </c>
      <c r="S100" s="10" t="e">
        <f>#REF!</f>
        <v>#REF!</v>
      </c>
      <c r="T100" s="10" t="e">
        <f>#REF!</f>
        <v>#REF!</v>
      </c>
      <c r="U100" s="10" t="e">
        <f>#REF!</f>
        <v>#REF!</v>
      </c>
      <c r="V100" s="10" t="e">
        <f>#REF!</f>
        <v>#REF!</v>
      </c>
      <c r="W100" s="10" t="e">
        <f>#REF!</f>
        <v>#REF!</v>
      </c>
      <c r="X100" s="10" t="e">
        <f>#REF!</f>
        <v>#REF!</v>
      </c>
      <c r="Y100" s="10" t="e">
        <f>#REF!</f>
        <v>#REF!</v>
      </c>
      <c r="Z100" s="10" t="e">
        <f>#REF!</f>
        <v>#REF!</v>
      </c>
      <c r="AA100" s="10" t="e">
        <f>#REF!</f>
        <v>#REF!</v>
      </c>
      <c r="AB100" s="10" t="e">
        <f>#REF!</f>
        <v>#REF!</v>
      </c>
      <c r="AC100" s="12" t="e">
        <f>+SUM(E100:AB100)*D100</f>
        <v>#REF!</v>
      </c>
    </row>
    <row r="101" spans="1:29" ht="14" x14ac:dyDescent="0.25">
      <c r="A101" s="193"/>
      <c r="B101" s="193"/>
      <c r="C101" s="17" t="s">
        <v>36</v>
      </c>
      <c r="D101" s="18" t="e">
        <f>+D48</f>
        <v>#REF!</v>
      </c>
      <c r="E101" s="10" t="e">
        <f>#REF!</f>
        <v>#REF!</v>
      </c>
      <c r="F101" s="10" t="e">
        <f>#REF!</f>
        <v>#REF!</v>
      </c>
      <c r="G101" s="10" t="e">
        <f>#REF!</f>
        <v>#REF!</v>
      </c>
      <c r="H101" s="10" t="e">
        <f>#REF!</f>
        <v>#REF!</v>
      </c>
      <c r="I101" s="10" t="e">
        <f>#REF!</f>
        <v>#REF!</v>
      </c>
      <c r="J101" s="10" t="e">
        <f>#REF!</f>
        <v>#REF!</v>
      </c>
      <c r="K101" s="10" t="e">
        <f>#REF!</f>
        <v>#REF!</v>
      </c>
      <c r="L101" s="10" t="e">
        <f>#REF!</f>
        <v>#REF!</v>
      </c>
      <c r="M101" s="10" t="e">
        <f>#REF!</f>
        <v>#REF!</v>
      </c>
      <c r="N101" s="10" t="e">
        <f>#REF!</f>
        <v>#REF!</v>
      </c>
      <c r="O101" s="10" t="e">
        <f>#REF!</f>
        <v>#REF!</v>
      </c>
      <c r="P101" s="10" t="e">
        <f>#REF!</f>
        <v>#REF!</v>
      </c>
      <c r="Q101" s="10" t="e">
        <f>#REF!</f>
        <v>#REF!</v>
      </c>
      <c r="R101" s="10" t="e">
        <f>#REF!</f>
        <v>#REF!</v>
      </c>
      <c r="S101" s="10" t="e">
        <f>#REF!</f>
        <v>#REF!</v>
      </c>
      <c r="T101" s="10" t="e">
        <f>#REF!</f>
        <v>#REF!</v>
      </c>
      <c r="U101" s="10" t="e">
        <f>#REF!</f>
        <v>#REF!</v>
      </c>
      <c r="V101" s="10" t="e">
        <f>#REF!</f>
        <v>#REF!</v>
      </c>
      <c r="W101" s="10" t="e">
        <f>#REF!</f>
        <v>#REF!</v>
      </c>
      <c r="X101" s="10" t="e">
        <f>#REF!</f>
        <v>#REF!</v>
      </c>
      <c r="Y101" s="10" t="e">
        <f>#REF!</f>
        <v>#REF!</v>
      </c>
      <c r="Z101" s="10" t="e">
        <f>#REF!</f>
        <v>#REF!</v>
      </c>
      <c r="AA101" s="10" t="e">
        <f>#REF!</f>
        <v>#REF!</v>
      </c>
      <c r="AB101" s="10" t="e">
        <f>#REF!</f>
        <v>#REF!</v>
      </c>
      <c r="AC101" s="12" t="e">
        <f>+SUM(E101:AB101)*D101</f>
        <v>#REF!</v>
      </c>
    </row>
    <row r="102" spans="1:29" ht="14" x14ac:dyDescent="0.25">
      <c r="A102" s="193"/>
      <c r="B102" s="193"/>
      <c r="C102" s="22" t="s">
        <v>37</v>
      </c>
      <c r="D102" s="23" t="e">
        <f>+D49</f>
        <v>#REF!</v>
      </c>
      <c r="E102" s="10" t="e">
        <f>#REF!</f>
        <v>#REF!</v>
      </c>
      <c r="F102" s="10" t="e">
        <f>#REF!</f>
        <v>#REF!</v>
      </c>
      <c r="G102" s="10" t="e">
        <f>#REF!</f>
        <v>#REF!</v>
      </c>
      <c r="H102" s="10" t="e">
        <f>#REF!</f>
        <v>#REF!</v>
      </c>
      <c r="I102" s="10" t="e">
        <f>#REF!</f>
        <v>#REF!</v>
      </c>
      <c r="J102" s="10" t="e">
        <f>#REF!</f>
        <v>#REF!</v>
      </c>
      <c r="K102" s="10" t="e">
        <f>#REF!</f>
        <v>#REF!</v>
      </c>
      <c r="L102" s="10" t="e">
        <f>#REF!</f>
        <v>#REF!</v>
      </c>
      <c r="M102" s="10" t="e">
        <f>#REF!</f>
        <v>#REF!</v>
      </c>
      <c r="N102" s="10" t="e">
        <f>#REF!</f>
        <v>#REF!</v>
      </c>
      <c r="O102" s="10" t="e">
        <f>#REF!</f>
        <v>#REF!</v>
      </c>
      <c r="P102" s="10" t="e">
        <f>#REF!</f>
        <v>#REF!</v>
      </c>
      <c r="Q102" s="10" t="e">
        <f>#REF!</f>
        <v>#REF!</v>
      </c>
      <c r="R102" s="10" t="e">
        <f>#REF!</f>
        <v>#REF!</v>
      </c>
      <c r="S102" s="10" t="e">
        <f>#REF!</f>
        <v>#REF!</v>
      </c>
      <c r="T102" s="10" t="e">
        <f>#REF!</f>
        <v>#REF!</v>
      </c>
      <c r="U102" s="10" t="e">
        <f>#REF!</f>
        <v>#REF!</v>
      </c>
      <c r="V102" s="10" t="e">
        <f>#REF!</f>
        <v>#REF!</v>
      </c>
      <c r="W102" s="10" t="e">
        <f>#REF!</f>
        <v>#REF!</v>
      </c>
      <c r="X102" s="10" t="e">
        <f>#REF!</f>
        <v>#REF!</v>
      </c>
      <c r="Y102" s="10" t="e">
        <f>#REF!</f>
        <v>#REF!</v>
      </c>
      <c r="Z102" s="10" t="e">
        <f>#REF!</f>
        <v>#REF!</v>
      </c>
      <c r="AA102" s="10" t="e">
        <f>#REF!</f>
        <v>#REF!</v>
      </c>
      <c r="AB102" s="10" t="e">
        <f>#REF!</f>
        <v>#REF!</v>
      </c>
      <c r="AC102" s="12" t="e">
        <f>+SUM(E102:AB102)*D102</f>
        <v>#REF!</v>
      </c>
    </row>
    <row r="103" spans="1:29" ht="14.5" thickBot="1" x14ac:dyDescent="0.3">
      <c r="A103" s="194"/>
      <c r="B103" s="194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:AB103" si="67">SUMPRODUCT($D100:$D102,F100:F102)</f>
        <v>#REF!</v>
      </c>
      <c r="G103" s="29" t="e">
        <f t="shared" si="67"/>
        <v>#REF!</v>
      </c>
      <c r="H103" s="29" t="e">
        <f t="shared" si="67"/>
        <v>#REF!</v>
      </c>
      <c r="I103" s="29" t="e">
        <f t="shared" si="67"/>
        <v>#REF!</v>
      </c>
      <c r="J103" s="29" t="e">
        <f t="shared" si="67"/>
        <v>#REF!</v>
      </c>
      <c r="K103" s="29" t="e">
        <f t="shared" si="67"/>
        <v>#REF!</v>
      </c>
      <c r="L103" s="29" t="e">
        <f t="shared" si="67"/>
        <v>#REF!</v>
      </c>
      <c r="M103" s="29" t="e">
        <f t="shared" si="67"/>
        <v>#REF!</v>
      </c>
      <c r="N103" s="29" t="e">
        <f t="shared" si="67"/>
        <v>#REF!</v>
      </c>
      <c r="O103" s="29" t="e">
        <f t="shared" si="67"/>
        <v>#REF!</v>
      </c>
      <c r="P103" s="29" t="e">
        <f t="shared" si="67"/>
        <v>#REF!</v>
      </c>
      <c r="Q103" s="29" t="e">
        <f t="shared" si="67"/>
        <v>#REF!</v>
      </c>
      <c r="R103" s="29" t="e">
        <f t="shared" si="67"/>
        <v>#REF!</v>
      </c>
      <c r="S103" s="29" t="e">
        <f t="shared" si="67"/>
        <v>#REF!</v>
      </c>
      <c r="T103" s="29" t="e">
        <f t="shared" si="67"/>
        <v>#REF!</v>
      </c>
      <c r="U103" s="29" t="e">
        <f t="shared" si="67"/>
        <v>#REF!</v>
      </c>
      <c r="V103" s="29" t="e">
        <f t="shared" si="67"/>
        <v>#REF!</v>
      </c>
      <c r="W103" s="29" t="e">
        <f t="shared" si="67"/>
        <v>#REF!</v>
      </c>
      <c r="X103" s="29" t="e">
        <f t="shared" si="67"/>
        <v>#REF!</v>
      </c>
      <c r="Y103" s="29" t="e">
        <f t="shared" si="67"/>
        <v>#REF!</v>
      </c>
      <c r="Z103" s="29" t="e">
        <f t="shared" si="67"/>
        <v>#REF!</v>
      </c>
      <c r="AA103" s="29" t="e">
        <f t="shared" si="67"/>
        <v>#REF!</v>
      </c>
      <c r="AB103" s="29" t="e">
        <f t="shared" si="67"/>
        <v>#REF!</v>
      </c>
      <c r="AC103" s="30" t="e">
        <f>+SUM(E103:AB103)</f>
        <v>#REF!</v>
      </c>
    </row>
    <row r="104" spans="1:29" ht="14" x14ac:dyDescent="0.25">
      <c r="A104" s="192" t="e">
        <f t="shared" ref="A104" si="68">A51</f>
        <v>#REF!</v>
      </c>
      <c r="B104" s="192"/>
      <c r="C104" s="13" t="s">
        <v>35</v>
      </c>
      <c r="D104" s="14" t="e">
        <f>+D51</f>
        <v>#REF!</v>
      </c>
      <c r="E104" s="10" t="e">
        <f>#REF!</f>
        <v>#REF!</v>
      </c>
      <c r="F104" s="10" t="e">
        <f>#REF!</f>
        <v>#REF!</v>
      </c>
      <c r="G104" s="10" t="e">
        <f>#REF!</f>
        <v>#REF!</v>
      </c>
      <c r="H104" s="10" t="e">
        <f>#REF!</f>
        <v>#REF!</v>
      </c>
      <c r="I104" s="10" t="e">
        <f>#REF!</f>
        <v>#REF!</v>
      </c>
      <c r="J104" s="10" t="e">
        <f>#REF!</f>
        <v>#REF!</v>
      </c>
      <c r="K104" s="10" t="e">
        <f>#REF!</f>
        <v>#REF!</v>
      </c>
      <c r="L104" s="10" t="e">
        <f>#REF!</f>
        <v>#REF!</v>
      </c>
      <c r="M104" s="10" t="e">
        <f>#REF!</f>
        <v>#REF!</v>
      </c>
      <c r="N104" s="10" t="e">
        <f>#REF!</f>
        <v>#REF!</v>
      </c>
      <c r="O104" s="10" t="e">
        <f>#REF!</f>
        <v>#REF!</v>
      </c>
      <c r="P104" s="10" t="e">
        <f>#REF!</f>
        <v>#REF!</v>
      </c>
      <c r="Q104" s="10" t="e">
        <f>#REF!</f>
        <v>#REF!</v>
      </c>
      <c r="R104" s="10" t="e">
        <f>#REF!</f>
        <v>#REF!</v>
      </c>
      <c r="S104" s="10" t="e">
        <f>#REF!</f>
        <v>#REF!</v>
      </c>
      <c r="T104" s="10" t="e">
        <f>#REF!</f>
        <v>#REF!</v>
      </c>
      <c r="U104" s="10" t="e">
        <f>#REF!</f>
        <v>#REF!</v>
      </c>
      <c r="V104" s="10" t="e">
        <f>#REF!</f>
        <v>#REF!</v>
      </c>
      <c r="W104" s="10" t="e">
        <f>#REF!</f>
        <v>#REF!</v>
      </c>
      <c r="X104" s="10" t="e">
        <f>#REF!</f>
        <v>#REF!</v>
      </c>
      <c r="Y104" s="10" t="e">
        <f>#REF!</f>
        <v>#REF!</v>
      </c>
      <c r="Z104" s="10" t="e">
        <f>#REF!</f>
        <v>#REF!</v>
      </c>
      <c r="AA104" s="10" t="e">
        <f>#REF!</f>
        <v>#REF!</v>
      </c>
      <c r="AB104" s="10" t="e">
        <f>#REF!</f>
        <v>#REF!</v>
      </c>
      <c r="AC104" s="12" t="e">
        <f>+SUM(E104:AB104)*D104</f>
        <v>#REF!</v>
      </c>
    </row>
    <row r="105" spans="1:29" ht="14" x14ac:dyDescent="0.25">
      <c r="A105" s="193"/>
      <c r="B105" s="193"/>
      <c r="C105" s="17" t="s">
        <v>36</v>
      </c>
      <c r="D105" s="18" t="e">
        <f>+D52</f>
        <v>#REF!</v>
      </c>
      <c r="E105" s="10" t="e">
        <f>#REF!</f>
        <v>#REF!</v>
      </c>
      <c r="F105" s="10" t="e">
        <f>#REF!</f>
        <v>#REF!</v>
      </c>
      <c r="G105" s="10" t="e">
        <f>#REF!</f>
        <v>#REF!</v>
      </c>
      <c r="H105" s="10" t="e">
        <f>#REF!</f>
        <v>#REF!</v>
      </c>
      <c r="I105" s="10" t="e">
        <f>#REF!</f>
        <v>#REF!</v>
      </c>
      <c r="J105" s="10" t="e">
        <f>#REF!</f>
        <v>#REF!</v>
      </c>
      <c r="K105" s="10" t="e">
        <f>#REF!</f>
        <v>#REF!</v>
      </c>
      <c r="L105" s="10" t="e">
        <f>#REF!</f>
        <v>#REF!</v>
      </c>
      <c r="M105" s="10" t="e">
        <f>#REF!</f>
        <v>#REF!</v>
      </c>
      <c r="N105" s="10" t="e">
        <f>#REF!</f>
        <v>#REF!</v>
      </c>
      <c r="O105" s="10" t="e">
        <f>#REF!</f>
        <v>#REF!</v>
      </c>
      <c r="P105" s="10" t="e">
        <f>#REF!</f>
        <v>#REF!</v>
      </c>
      <c r="Q105" s="10" t="e">
        <f>#REF!</f>
        <v>#REF!</v>
      </c>
      <c r="R105" s="10" t="e">
        <f>#REF!</f>
        <v>#REF!</v>
      </c>
      <c r="S105" s="10" t="e">
        <f>#REF!</f>
        <v>#REF!</v>
      </c>
      <c r="T105" s="10" t="e">
        <f>#REF!</f>
        <v>#REF!</v>
      </c>
      <c r="U105" s="10" t="e">
        <f>#REF!</f>
        <v>#REF!</v>
      </c>
      <c r="V105" s="10" t="e">
        <f>#REF!</f>
        <v>#REF!</v>
      </c>
      <c r="W105" s="10" t="e">
        <f>#REF!</f>
        <v>#REF!</v>
      </c>
      <c r="X105" s="10" t="e">
        <f>#REF!</f>
        <v>#REF!</v>
      </c>
      <c r="Y105" s="10" t="e">
        <f>#REF!</f>
        <v>#REF!</v>
      </c>
      <c r="Z105" s="10" t="e">
        <f>#REF!</f>
        <v>#REF!</v>
      </c>
      <c r="AA105" s="10" t="e">
        <f>#REF!</f>
        <v>#REF!</v>
      </c>
      <c r="AB105" s="10" t="e">
        <f>#REF!</f>
        <v>#REF!</v>
      </c>
      <c r="AC105" s="12" t="e">
        <f>+SUM(E105:AB105)*D105</f>
        <v>#REF!</v>
      </c>
    </row>
    <row r="106" spans="1:29" ht="14" x14ac:dyDescent="0.25">
      <c r="A106" s="193"/>
      <c r="B106" s="193"/>
      <c r="C106" s="22" t="s">
        <v>37</v>
      </c>
      <c r="D106" s="23" t="e">
        <f>+D53</f>
        <v>#REF!</v>
      </c>
      <c r="E106" s="10" t="e">
        <f>#REF!</f>
        <v>#REF!</v>
      </c>
      <c r="F106" s="10" t="e">
        <f>#REF!</f>
        <v>#REF!</v>
      </c>
      <c r="G106" s="10" t="e">
        <f>#REF!</f>
        <v>#REF!</v>
      </c>
      <c r="H106" s="10" t="e">
        <f>#REF!</f>
        <v>#REF!</v>
      </c>
      <c r="I106" s="10" t="e">
        <f>#REF!</f>
        <v>#REF!</v>
      </c>
      <c r="J106" s="10" t="e">
        <f>#REF!</f>
        <v>#REF!</v>
      </c>
      <c r="K106" s="10" t="e">
        <f>#REF!</f>
        <v>#REF!</v>
      </c>
      <c r="L106" s="10" t="e">
        <f>#REF!</f>
        <v>#REF!</v>
      </c>
      <c r="M106" s="10" t="e">
        <f>#REF!</f>
        <v>#REF!</v>
      </c>
      <c r="N106" s="10" t="e">
        <f>#REF!</f>
        <v>#REF!</v>
      </c>
      <c r="O106" s="10" t="e">
        <f>#REF!</f>
        <v>#REF!</v>
      </c>
      <c r="P106" s="10" t="e">
        <f>#REF!</f>
        <v>#REF!</v>
      </c>
      <c r="Q106" s="10" t="e">
        <f>#REF!</f>
        <v>#REF!</v>
      </c>
      <c r="R106" s="10" t="e">
        <f>#REF!</f>
        <v>#REF!</v>
      </c>
      <c r="S106" s="10" t="e">
        <f>#REF!</f>
        <v>#REF!</v>
      </c>
      <c r="T106" s="10" t="e">
        <f>#REF!</f>
        <v>#REF!</v>
      </c>
      <c r="U106" s="10" t="e">
        <f>#REF!</f>
        <v>#REF!</v>
      </c>
      <c r="V106" s="10" t="e">
        <f>#REF!</f>
        <v>#REF!</v>
      </c>
      <c r="W106" s="10" t="e">
        <f>#REF!</f>
        <v>#REF!</v>
      </c>
      <c r="X106" s="10" t="e">
        <f>#REF!</f>
        <v>#REF!</v>
      </c>
      <c r="Y106" s="10" t="e">
        <f>#REF!</f>
        <v>#REF!</v>
      </c>
      <c r="Z106" s="10" t="e">
        <f>#REF!</f>
        <v>#REF!</v>
      </c>
      <c r="AA106" s="10" t="e">
        <f>#REF!</f>
        <v>#REF!</v>
      </c>
      <c r="AB106" s="10" t="e">
        <f>#REF!</f>
        <v>#REF!</v>
      </c>
      <c r="AC106" s="12" t="e">
        <f>+SUM(E106:AB106)*D106</f>
        <v>#REF!</v>
      </c>
    </row>
    <row r="107" spans="1:29" ht="14.5" thickBot="1" x14ac:dyDescent="0.3">
      <c r="A107" s="194"/>
      <c r="B107" s="194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:AB107" si="69">SUMPRODUCT($D104:$D106,F104:F106)</f>
        <v>#REF!</v>
      </c>
      <c r="G107" s="29" t="e">
        <f t="shared" si="69"/>
        <v>#REF!</v>
      </c>
      <c r="H107" s="29" t="e">
        <f t="shared" si="69"/>
        <v>#REF!</v>
      </c>
      <c r="I107" s="29" t="e">
        <f t="shared" si="69"/>
        <v>#REF!</v>
      </c>
      <c r="J107" s="29" t="e">
        <f t="shared" si="69"/>
        <v>#REF!</v>
      </c>
      <c r="K107" s="29" t="e">
        <f t="shared" si="69"/>
        <v>#REF!</v>
      </c>
      <c r="L107" s="29" t="e">
        <f t="shared" si="69"/>
        <v>#REF!</v>
      </c>
      <c r="M107" s="29" t="e">
        <f t="shared" si="69"/>
        <v>#REF!</v>
      </c>
      <c r="N107" s="29" t="e">
        <f t="shared" si="69"/>
        <v>#REF!</v>
      </c>
      <c r="O107" s="29" t="e">
        <f t="shared" si="69"/>
        <v>#REF!</v>
      </c>
      <c r="P107" s="29" t="e">
        <f t="shared" si="69"/>
        <v>#REF!</v>
      </c>
      <c r="Q107" s="29" t="e">
        <f t="shared" si="69"/>
        <v>#REF!</v>
      </c>
      <c r="R107" s="29" t="e">
        <f t="shared" si="69"/>
        <v>#REF!</v>
      </c>
      <c r="S107" s="29" t="e">
        <f t="shared" si="69"/>
        <v>#REF!</v>
      </c>
      <c r="T107" s="29" t="e">
        <f t="shared" si="69"/>
        <v>#REF!</v>
      </c>
      <c r="U107" s="29" t="e">
        <f t="shared" si="69"/>
        <v>#REF!</v>
      </c>
      <c r="V107" s="29" t="e">
        <f t="shared" si="69"/>
        <v>#REF!</v>
      </c>
      <c r="W107" s="29" t="e">
        <f t="shared" si="69"/>
        <v>#REF!</v>
      </c>
      <c r="X107" s="29" t="e">
        <f t="shared" si="69"/>
        <v>#REF!</v>
      </c>
      <c r="Y107" s="29" t="e">
        <f t="shared" si="69"/>
        <v>#REF!</v>
      </c>
      <c r="Z107" s="29" t="e">
        <f t="shared" si="69"/>
        <v>#REF!</v>
      </c>
      <c r="AA107" s="29" t="e">
        <f t="shared" si="69"/>
        <v>#REF!</v>
      </c>
      <c r="AB107" s="29" t="e">
        <f t="shared" si="69"/>
        <v>#REF!</v>
      </c>
      <c r="AC107" s="30" t="e">
        <f>+SUM(E107:AB107)</f>
        <v>#REF!</v>
      </c>
    </row>
    <row r="108" spans="1:29" ht="14" x14ac:dyDescent="0.25">
      <c r="A108" s="192" t="e">
        <f t="shared" ref="A108" si="70">A55</f>
        <v>#REF!</v>
      </c>
      <c r="B108" s="192"/>
      <c r="C108" s="13" t="s">
        <v>35</v>
      </c>
      <c r="D108" s="14" t="e">
        <f>+D55</f>
        <v>#REF!</v>
      </c>
      <c r="E108" s="10" t="e">
        <f>#REF!</f>
        <v>#REF!</v>
      </c>
      <c r="F108" s="10" t="e">
        <f>#REF!</f>
        <v>#REF!</v>
      </c>
      <c r="G108" s="10" t="e">
        <f>#REF!</f>
        <v>#REF!</v>
      </c>
      <c r="H108" s="10" t="e">
        <f>#REF!</f>
        <v>#REF!</v>
      </c>
      <c r="I108" s="10" t="e">
        <f>#REF!</f>
        <v>#REF!</v>
      </c>
      <c r="J108" s="10" t="e">
        <f>#REF!</f>
        <v>#REF!</v>
      </c>
      <c r="K108" s="10" t="e">
        <f>#REF!</f>
        <v>#REF!</v>
      </c>
      <c r="L108" s="10" t="e">
        <f>#REF!</f>
        <v>#REF!</v>
      </c>
      <c r="M108" s="10" t="e">
        <f>#REF!</f>
        <v>#REF!</v>
      </c>
      <c r="N108" s="10" t="e">
        <f>#REF!</f>
        <v>#REF!</v>
      </c>
      <c r="O108" s="10" t="e">
        <f>#REF!</f>
        <v>#REF!</v>
      </c>
      <c r="P108" s="10" t="e">
        <f>#REF!</f>
        <v>#REF!</v>
      </c>
      <c r="Q108" s="10" t="e">
        <f>#REF!</f>
        <v>#REF!</v>
      </c>
      <c r="R108" s="10" t="e">
        <f>#REF!</f>
        <v>#REF!</v>
      </c>
      <c r="S108" s="10" t="e">
        <f>#REF!</f>
        <v>#REF!</v>
      </c>
      <c r="T108" s="10" t="e">
        <f>#REF!</f>
        <v>#REF!</v>
      </c>
      <c r="U108" s="10" t="e">
        <f>#REF!</f>
        <v>#REF!</v>
      </c>
      <c r="V108" s="10" t="e">
        <f>#REF!</f>
        <v>#REF!</v>
      </c>
      <c r="W108" s="10" t="e">
        <f>#REF!</f>
        <v>#REF!</v>
      </c>
      <c r="X108" s="10" t="e">
        <f>#REF!</f>
        <v>#REF!</v>
      </c>
      <c r="Y108" s="10" t="e">
        <f>#REF!</f>
        <v>#REF!</v>
      </c>
      <c r="Z108" s="10" t="e">
        <f>#REF!</f>
        <v>#REF!</v>
      </c>
      <c r="AA108" s="10" t="e">
        <f>#REF!</f>
        <v>#REF!</v>
      </c>
      <c r="AB108" s="10" t="e">
        <f>#REF!</f>
        <v>#REF!</v>
      </c>
      <c r="AC108" s="12" t="e">
        <f>+SUM(E108:AB108)*D108</f>
        <v>#REF!</v>
      </c>
    </row>
    <row r="109" spans="1:29" ht="14" x14ac:dyDescent="0.25">
      <c r="A109" s="193"/>
      <c r="B109" s="193"/>
      <c r="C109" s="17" t="s">
        <v>36</v>
      </c>
      <c r="D109" s="18" t="e">
        <f>+D56</f>
        <v>#REF!</v>
      </c>
      <c r="E109" s="10" t="e">
        <f>#REF!</f>
        <v>#REF!</v>
      </c>
      <c r="F109" s="10" t="e">
        <f>#REF!</f>
        <v>#REF!</v>
      </c>
      <c r="G109" s="10" t="e">
        <f>#REF!</f>
        <v>#REF!</v>
      </c>
      <c r="H109" s="10" t="e">
        <f>#REF!</f>
        <v>#REF!</v>
      </c>
      <c r="I109" s="10" t="e">
        <f>#REF!</f>
        <v>#REF!</v>
      </c>
      <c r="J109" s="10" t="e">
        <f>#REF!</f>
        <v>#REF!</v>
      </c>
      <c r="K109" s="10" t="e">
        <f>#REF!</f>
        <v>#REF!</v>
      </c>
      <c r="L109" s="10" t="e">
        <f>#REF!</f>
        <v>#REF!</v>
      </c>
      <c r="M109" s="10" t="e">
        <f>#REF!</f>
        <v>#REF!</v>
      </c>
      <c r="N109" s="10" t="e">
        <f>#REF!</f>
        <v>#REF!</v>
      </c>
      <c r="O109" s="10" t="e">
        <f>#REF!</f>
        <v>#REF!</v>
      </c>
      <c r="P109" s="10" t="e">
        <f>#REF!</f>
        <v>#REF!</v>
      </c>
      <c r="Q109" s="10" t="e">
        <f>#REF!</f>
        <v>#REF!</v>
      </c>
      <c r="R109" s="10" t="e">
        <f>#REF!</f>
        <v>#REF!</v>
      </c>
      <c r="S109" s="10" t="e">
        <f>#REF!</f>
        <v>#REF!</v>
      </c>
      <c r="T109" s="10" t="e">
        <f>#REF!</f>
        <v>#REF!</v>
      </c>
      <c r="U109" s="10" t="e">
        <f>#REF!</f>
        <v>#REF!</v>
      </c>
      <c r="V109" s="10" t="e">
        <f>#REF!</f>
        <v>#REF!</v>
      </c>
      <c r="W109" s="10" t="e">
        <f>#REF!</f>
        <v>#REF!</v>
      </c>
      <c r="X109" s="10" t="e">
        <f>#REF!</f>
        <v>#REF!</v>
      </c>
      <c r="Y109" s="10" t="e">
        <f>#REF!</f>
        <v>#REF!</v>
      </c>
      <c r="Z109" s="10" t="e">
        <f>#REF!</f>
        <v>#REF!</v>
      </c>
      <c r="AA109" s="10" t="e">
        <f>#REF!</f>
        <v>#REF!</v>
      </c>
      <c r="AB109" s="10" t="e">
        <f>#REF!</f>
        <v>#REF!</v>
      </c>
      <c r="AC109" s="12" t="e">
        <f>+SUM(E109:AB109)*D109</f>
        <v>#REF!</v>
      </c>
    </row>
    <row r="110" spans="1:29" ht="14" x14ac:dyDescent="0.25">
      <c r="A110" s="193"/>
      <c r="B110" s="193"/>
      <c r="C110" s="22" t="s">
        <v>37</v>
      </c>
      <c r="D110" s="23" t="e">
        <f>+D57</f>
        <v>#REF!</v>
      </c>
      <c r="E110" s="10" t="e">
        <f>#REF!</f>
        <v>#REF!</v>
      </c>
      <c r="F110" s="10" t="e">
        <f>#REF!</f>
        <v>#REF!</v>
      </c>
      <c r="G110" s="10" t="e">
        <f>#REF!</f>
        <v>#REF!</v>
      </c>
      <c r="H110" s="10" t="e">
        <f>#REF!</f>
        <v>#REF!</v>
      </c>
      <c r="I110" s="10" t="e">
        <f>#REF!</f>
        <v>#REF!</v>
      </c>
      <c r="J110" s="10" t="e">
        <f>#REF!</f>
        <v>#REF!</v>
      </c>
      <c r="K110" s="10" t="e">
        <f>#REF!</f>
        <v>#REF!</v>
      </c>
      <c r="L110" s="10" t="e">
        <f>#REF!</f>
        <v>#REF!</v>
      </c>
      <c r="M110" s="10" t="e">
        <f>#REF!</f>
        <v>#REF!</v>
      </c>
      <c r="N110" s="10" t="e">
        <f>#REF!</f>
        <v>#REF!</v>
      </c>
      <c r="O110" s="10" t="e">
        <f>#REF!</f>
        <v>#REF!</v>
      </c>
      <c r="P110" s="10" t="e">
        <f>#REF!</f>
        <v>#REF!</v>
      </c>
      <c r="Q110" s="10" t="e">
        <f>#REF!</f>
        <v>#REF!</v>
      </c>
      <c r="R110" s="10" t="e">
        <f>#REF!</f>
        <v>#REF!</v>
      </c>
      <c r="S110" s="10" t="e">
        <f>#REF!</f>
        <v>#REF!</v>
      </c>
      <c r="T110" s="10" t="e">
        <f>#REF!</f>
        <v>#REF!</v>
      </c>
      <c r="U110" s="10" t="e">
        <f>#REF!</f>
        <v>#REF!</v>
      </c>
      <c r="V110" s="10" t="e">
        <f>#REF!</f>
        <v>#REF!</v>
      </c>
      <c r="W110" s="10" t="e">
        <f>#REF!</f>
        <v>#REF!</v>
      </c>
      <c r="X110" s="10" t="e">
        <f>#REF!</f>
        <v>#REF!</v>
      </c>
      <c r="Y110" s="10" t="e">
        <f>#REF!</f>
        <v>#REF!</v>
      </c>
      <c r="Z110" s="10" t="e">
        <f>#REF!</f>
        <v>#REF!</v>
      </c>
      <c r="AA110" s="10" t="e">
        <f>#REF!</f>
        <v>#REF!</v>
      </c>
      <c r="AB110" s="10" t="e">
        <f>#REF!</f>
        <v>#REF!</v>
      </c>
      <c r="AC110" s="12" t="e">
        <f>+SUM(E110:AB110)*D110</f>
        <v>#REF!</v>
      </c>
    </row>
    <row r="111" spans="1:29" ht="14.5" thickBot="1" x14ac:dyDescent="0.3">
      <c r="A111" s="194"/>
      <c r="B111" s="194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71">SUMPRODUCT($D108:$D110,F108:F110)</f>
        <v>#REF!</v>
      </c>
      <c r="G111" s="29" t="e">
        <f t="shared" si="71"/>
        <v>#REF!</v>
      </c>
      <c r="H111" s="29" t="e">
        <f t="shared" si="71"/>
        <v>#REF!</v>
      </c>
      <c r="I111" s="29" t="e">
        <f t="shared" si="71"/>
        <v>#REF!</v>
      </c>
      <c r="J111" s="29" t="e">
        <f t="shared" si="71"/>
        <v>#REF!</v>
      </c>
      <c r="K111" s="29" t="e">
        <f t="shared" si="71"/>
        <v>#REF!</v>
      </c>
      <c r="L111" s="29" t="e">
        <f t="shared" si="71"/>
        <v>#REF!</v>
      </c>
      <c r="M111" s="29" t="e">
        <f t="shared" si="71"/>
        <v>#REF!</v>
      </c>
      <c r="N111" s="29" t="e">
        <f t="shared" si="71"/>
        <v>#REF!</v>
      </c>
      <c r="O111" s="29" t="e">
        <f t="shared" si="71"/>
        <v>#REF!</v>
      </c>
      <c r="P111" s="29" t="e">
        <f t="shared" si="71"/>
        <v>#REF!</v>
      </c>
      <c r="Q111" s="29" t="e">
        <f t="shared" si="71"/>
        <v>#REF!</v>
      </c>
      <c r="R111" s="29" t="e">
        <f t="shared" si="71"/>
        <v>#REF!</v>
      </c>
      <c r="S111" s="29" t="e">
        <f t="shared" si="71"/>
        <v>#REF!</v>
      </c>
      <c r="T111" s="29" t="e">
        <f t="shared" si="71"/>
        <v>#REF!</v>
      </c>
      <c r="U111" s="29" t="e">
        <f t="shared" si="71"/>
        <v>#REF!</v>
      </c>
      <c r="V111" s="29" t="e">
        <f t="shared" si="71"/>
        <v>#REF!</v>
      </c>
      <c r="W111" s="29" t="e">
        <f t="shared" si="71"/>
        <v>#REF!</v>
      </c>
      <c r="X111" s="29" t="e">
        <f t="shared" si="71"/>
        <v>#REF!</v>
      </c>
      <c r="Y111" s="29" t="e">
        <f t="shared" si="71"/>
        <v>#REF!</v>
      </c>
      <c r="Z111" s="29" t="e">
        <f t="shared" si="71"/>
        <v>#REF!</v>
      </c>
      <c r="AA111" s="29" t="e">
        <f t="shared" si="71"/>
        <v>#REF!</v>
      </c>
      <c r="AB111" s="29" t="e">
        <f t="shared" si="71"/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A108:A111"/>
    <mergeCell ref="B108:B111"/>
    <mergeCell ref="A96:A99"/>
    <mergeCell ref="B96:B99"/>
    <mergeCell ref="A100:A103"/>
    <mergeCell ref="B100:B103"/>
    <mergeCell ref="A104:A107"/>
    <mergeCell ref="B104:B107"/>
    <mergeCell ref="A84:A87"/>
    <mergeCell ref="B84:B87"/>
    <mergeCell ref="A88:A91"/>
    <mergeCell ref="B88:B91"/>
    <mergeCell ref="A92:A95"/>
    <mergeCell ref="B92:B95"/>
    <mergeCell ref="A72:A75"/>
    <mergeCell ref="B72:B75"/>
    <mergeCell ref="A76:A79"/>
    <mergeCell ref="B76:B79"/>
    <mergeCell ref="A80:A83"/>
    <mergeCell ref="B80:B83"/>
    <mergeCell ref="A55:A58"/>
    <mergeCell ref="B55:B58"/>
    <mergeCell ref="A64:A67"/>
    <mergeCell ref="B64:B67"/>
    <mergeCell ref="A68:A71"/>
    <mergeCell ref="B68:B71"/>
    <mergeCell ref="A43:A46"/>
    <mergeCell ref="B43:B46"/>
    <mergeCell ref="A47:A50"/>
    <mergeCell ref="B47:B50"/>
    <mergeCell ref="A51:A54"/>
    <mergeCell ref="B51:B54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D2:E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BE792-26C6-4F8C-8CEC-8390815021EE}">
  <sheetPr>
    <tabColor theme="3" tint="0.39997558519241921"/>
    <pageSetUpPr fitToPage="1"/>
  </sheetPr>
  <dimension ref="A1:AG111"/>
  <sheetViews>
    <sheetView showGridLines="0" zoomScaleNormal="100" workbookViewId="0">
      <pane xSplit="4" ySplit="10" topLeftCell="E11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baseColWidth="10" defaultColWidth="0" defaultRowHeight="12.5" x14ac:dyDescent="0.25"/>
  <cols>
    <col min="1" max="1" width="8.26953125" style="1" customWidth="1"/>
    <col min="2" max="2" width="15.54296875" style="1" customWidth="1"/>
    <col min="3" max="4" width="13.26953125" style="1" customWidth="1"/>
    <col min="5" max="5" width="14.453125" style="1" customWidth="1"/>
    <col min="6" max="11" width="14.453125" style="1" bestFit="1" customWidth="1"/>
    <col min="12" max="15" width="11.54296875" style="1" bestFit="1" customWidth="1"/>
    <col min="16" max="18" width="10.453125" style="1" bestFit="1" customWidth="1"/>
    <col min="19" max="19" width="8.7265625" style="1" bestFit="1" customWidth="1"/>
    <col min="20" max="21" width="10.453125" style="1" bestFit="1" customWidth="1"/>
    <col min="22" max="25" width="15.54296875" style="1" bestFit="1" customWidth="1"/>
    <col min="26" max="26" width="15.81640625" style="1" customWidth="1"/>
    <col min="27" max="28" width="14.453125" style="1" bestFit="1" customWidth="1"/>
    <col min="29" max="29" width="17.7265625" style="1" customWidth="1"/>
    <col min="30" max="30" width="22.45312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4" x14ac:dyDescent="0.25">
      <c r="A1" s="156" t="s">
        <v>79</v>
      </c>
      <c r="B1" s="157"/>
      <c r="C1" s="157"/>
      <c r="D1" s="157"/>
    </row>
    <row r="2" spans="1:33" ht="15.5" x14ac:dyDescent="0.25">
      <c r="A2" s="156" t="s">
        <v>55</v>
      </c>
      <c r="B2" s="157"/>
      <c r="C2" s="157"/>
      <c r="D2" s="205"/>
      <c r="E2" s="205"/>
      <c r="F2" s="81"/>
    </row>
    <row r="3" spans="1:33" ht="15.5" x14ac:dyDescent="0.25">
      <c r="A3" s="156" t="s">
        <v>56</v>
      </c>
      <c r="B3" s="157"/>
      <c r="C3" s="157"/>
      <c r="D3" s="158" t="str">
        <f>+'Formato Resumen 25'!C6</f>
        <v>GG-25-005 (CP-ENDC2025-005)</v>
      </c>
      <c r="E3" s="81"/>
      <c r="F3" s="81"/>
    </row>
    <row r="4" spans="1:33" ht="15.5" x14ac:dyDescent="0.25">
      <c r="A4" s="156" t="s">
        <v>57</v>
      </c>
      <c r="B4" s="157"/>
      <c r="C4" s="157"/>
      <c r="D4" s="159"/>
      <c r="E4" s="81"/>
      <c r="F4" s="81"/>
      <c r="H4" s="83"/>
    </row>
    <row r="5" spans="1:33" ht="15.5" x14ac:dyDescent="0.25">
      <c r="A5" s="156" t="s">
        <v>59</v>
      </c>
      <c r="B5" s="157"/>
      <c r="C5" s="157"/>
      <c r="D5" s="159"/>
      <c r="E5" s="81"/>
      <c r="F5" s="81"/>
    </row>
    <row r="6" spans="1:33" ht="15.5" x14ac:dyDescent="0.25">
      <c r="A6" s="156" t="s">
        <v>28</v>
      </c>
      <c r="B6" s="157"/>
      <c r="C6" s="157"/>
      <c r="D6" s="160" t="e">
        <f>#REF!</f>
        <v>#REF!</v>
      </c>
      <c r="E6" s="84"/>
      <c r="F6" s="84"/>
    </row>
    <row r="7" spans="1:33" ht="15.5" x14ac:dyDescent="0.25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3">
      <c r="A8" s="162" t="s">
        <v>60</v>
      </c>
      <c r="B8" s="157"/>
      <c r="C8" s="157"/>
      <c r="D8" s="161" t="s">
        <v>38</v>
      </c>
    </row>
    <row r="9" spans="1:33" ht="16" thickBot="1" x14ac:dyDescent="0.3">
      <c r="C9" s="195"/>
      <c r="D9" s="195"/>
    </row>
    <row r="10" spans="1:33" s="93" customFormat="1" ht="26.5" thickBot="1" x14ac:dyDescent="0.3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4" x14ac:dyDescent="0.25">
      <c r="A11" s="201" t="e">
        <f>+DATE(#REF!,1,1)</f>
        <v>#REF!</v>
      </c>
      <c r="B11" s="210">
        <f>+'Formato Resumen 37'!E15</f>
        <v>26583683.923812229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4" x14ac:dyDescent="0.25">
      <c r="A12" s="201"/>
      <c r="B12" s="210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4" x14ac:dyDescent="0.25">
      <c r="A13" s="201"/>
      <c r="B13" s="210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4.5" thickBot="1" x14ac:dyDescent="0.3">
      <c r="A14" s="202"/>
      <c r="B14" s="211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4" x14ac:dyDescent="0.25">
      <c r="A15" s="201" t="e">
        <f>+DATE(#REF!,1+1,1)</f>
        <v>#REF!</v>
      </c>
      <c r="B15" s="199">
        <f>+'Formato Resumen 37'!E16</f>
        <v>29624882.82646459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4" x14ac:dyDescent="0.25">
      <c r="A16" s="201"/>
      <c r="B16" s="199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4" x14ac:dyDescent="0.25">
      <c r="A17" s="201"/>
      <c r="B17" s="199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4.5" thickBot="1" x14ac:dyDescent="0.3">
      <c r="A18" s="202"/>
      <c r="B18" s="200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4" x14ac:dyDescent="0.25">
      <c r="A19" s="204" t="e">
        <f>+DATE(#REF!,3,1)</f>
        <v>#REF!</v>
      </c>
      <c r="B19" s="199">
        <f>+'Formato Resumen 37'!E17</f>
        <v>30164345.583593905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4" x14ac:dyDescent="0.25">
      <c r="A20" s="201"/>
      <c r="B20" s="199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4" x14ac:dyDescent="0.25">
      <c r="A21" s="201"/>
      <c r="B21" s="199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4.5" thickBot="1" x14ac:dyDescent="0.3">
      <c r="A22" s="202"/>
      <c r="B22" s="200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4" x14ac:dyDescent="0.25">
      <c r="A23" s="204" t="e">
        <f>+DATE(#REF!,4,1)</f>
        <v>#REF!</v>
      </c>
      <c r="B23" s="199">
        <f>+'Formato Resumen 37'!E18</f>
        <v>29301154.652693674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4" x14ac:dyDescent="0.25">
      <c r="A24" s="201"/>
      <c r="B24" s="199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4" x14ac:dyDescent="0.25">
      <c r="A25" s="201"/>
      <c r="B25" s="199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4.5" thickBot="1" x14ac:dyDescent="0.3">
      <c r="A26" s="202"/>
      <c r="B26" s="200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4" x14ac:dyDescent="0.25">
      <c r="A27" s="204" t="e">
        <f>+DATE(#REF!,5,1)</f>
        <v>#REF!</v>
      </c>
      <c r="B27" s="199">
        <f>+'Formato Resumen 37'!E19</f>
        <v>30460719.170849662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4" x14ac:dyDescent="0.25">
      <c r="A28" s="201"/>
      <c r="B28" s="199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4" x14ac:dyDescent="0.25">
      <c r="A29" s="201"/>
      <c r="B29" s="199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4.5" thickBot="1" x14ac:dyDescent="0.3">
      <c r="A30" s="202"/>
      <c r="B30" s="200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4" x14ac:dyDescent="0.25">
      <c r="A31" s="204" t="e">
        <f>+DATE(#REF!,6,1)</f>
        <v>#REF!</v>
      </c>
      <c r="B31" s="199">
        <f>+'Formato Resumen 37'!E20</f>
        <v>28456521.095932882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4" x14ac:dyDescent="0.25">
      <c r="A32" s="201"/>
      <c r="B32" s="199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4" x14ac:dyDescent="0.25">
      <c r="A33" s="201"/>
      <c r="B33" s="199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4.5" thickBot="1" x14ac:dyDescent="0.3">
      <c r="A34" s="202"/>
      <c r="B34" s="200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4" x14ac:dyDescent="0.25">
      <c r="A35" s="204" t="e">
        <f>+DATE(#REF!,7,1)</f>
        <v>#REF!</v>
      </c>
      <c r="B35" s="199">
        <f>+'Formato Resumen 37'!E21</f>
        <v>29089310.097095598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4" x14ac:dyDescent="0.25">
      <c r="A36" s="201"/>
      <c r="B36" s="199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4" x14ac:dyDescent="0.25">
      <c r="A37" s="201"/>
      <c r="B37" s="199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4.5" thickBot="1" x14ac:dyDescent="0.3">
      <c r="A38" s="202"/>
      <c r="B38" s="200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4" x14ac:dyDescent="0.25">
      <c r="A39" s="204" t="e">
        <f>+DATE(#REF!,8,1)</f>
        <v>#REF!</v>
      </c>
      <c r="B39" s="199">
        <f>+'Formato Resumen 37'!E22</f>
        <v>30083932.509017903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4" x14ac:dyDescent="0.25">
      <c r="A40" s="201"/>
      <c r="B40" s="199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4" x14ac:dyDescent="0.25">
      <c r="A41" s="201"/>
      <c r="B41" s="199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4.5" thickBot="1" x14ac:dyDescent="0.3">
      <c r="A42" s="202"/>
      <c r="B42" s="200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4" x14ac:dyDescent="0.25">
      <c r="A43" s="204" t="e">
        <f>+DATE(#REF!,9,1)</f>
        <v>#REF!</v>
      </c>
      <c r="B43" s="199">
        <f>+'Formato Resumen 37'!E23</f>
        <v>30669590.605757184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4" x14ac:dyDescent="0.25">
      <c r="A44" s="201"/>
      <c r="B44" s="199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4" x14ac:dyDescent="0.25">
      <c r="A45" s="201"/>
      <c r="B45" s="199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4.5" thickBot="1" x14ac:dyDescent="0.3">
      <c r="A46" s="202"/>
      <c r="B46" s="200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4" x14ac:dyDescent="0.25">
      <c r="A47" s="204" t="e">
        <f>+DATE(#REF!,10,1)</f>
        <v>#REF!</v>
      </c>
      <c r="B47" s="199">
        <f>+'Formato Resumen 37'!E24</f>
        <v>31082696.042457156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4" x14ac:dyDescent="0.25">
      <c r="A48" s="201"/>
      <c r="B48" s="199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4" x14ac:dyDescent="0.25">
      <c r="A49" s="201"/>
      <c r="B49" s="199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4.5" thickBot="1" x14ac:dyDescent="0.3">
      <c r="A50" s="202"/>
      <c r="B50" s="200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4" x14ac:dyDescent="0.25">
      <c r="A51" s="204" t="e">
        <f>+DATE(#REF!,11,1)</f>
        <v>#REF!</v>
      </c>
      <c r="B51" s="199">
        <f>+'Formato Resumen 37'!E25</f>
        <v>31033627.996467151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4" x14ac:dyDescent="0.25">
      <c r="A52" s="201"/>
      <c r="B52" s="199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4" x14ac:dyDescent="0.25">
      <c r="A53" s="201"/>
      <c r="B53" s="199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4.5" thickBot="1" x14ac:dyDescent="0.3">
      <c r="A54" s="202"/>
      <c r="B54" s="200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4" x14ac:dyDescent="0.25">
      <c r="A55" s="204" t="e">
        <f>+DATE(#REF!,12,1)</f>
        <v>#REF!</v>
      </c>
      <c r="B55" s="199">
        <f>+'Formato Resumen 37'!E26</f>
        <v>30197831.259699035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4" x14ac:dyDescent="0.25">
      <c r="A56" s="201"/>
      <c r="B56" s="199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4" x14ac:dyDescent="0.25">
      <c r="A57" s="201"/>
      <c r="B57" s="199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4.5" thickBot="1" x14ac:dyDescent="0.3">
      <c r="A58" s="202"/>
      <c r="B58" s="200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5">
      <c r="AD59" s="172" t="e">
        <f>+AD14+AD18+AD22+AD26+AD30+AD34+AD38+AD42+AD46+AD50+AD54+AD58</f>
        <v>#REF!</v>
      </c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W61" s="37"/>
      <c r="Z61" s="7" t="s">
        <v>58</v>
      </c>
    </row>
    <row r="62" spans="1:33" ht="18.5" thickBot="1" x14ac:dyDescent="0.45">
      <c r="B62" s="138"/>
      <c r="Z62" s="139"/>
    </row>
    <row r="63" spans="1:33" ht="26.5" thickBot="1" x14ac:dyDescent="0.3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4" x14ac:dyDescent="0.25">
      <c r="A64" s="192" t="e">
        <f>A11</f>
        <v>#REF!</v>
      </c>
      <c r="B64" s="192"/>
      <c r="C64" s="13" t="s">
        <v>35</v>
      </c>
      <c r="D64" s="14" t="e">
        <f>D11</f>
        <v>#REF!</v>
      </c>
      <c r="E64" s="10" t="e">
        <f>#REF!</f>
        <v>#REF!</v>
      </c>
      <c r="F64" s="10" t="e">
        <f>#REF!</f>
        <v>#REF!</v>
      </c>
      <c r="G64" s="10" t="e">
        <f>#REF!</f>
        <v>#REF!</v>
      </c>
      <c r="H64" s="10" t="e">
        <f>#REF!</f>
        <v>#REF!</v>
      </c>
      <c r="I64" s="10" t="e">
        <f>#REF!</f>
        <v>#REF!</v>
      </c>
      <c r="J64" s="10" t="e">
        <f>#REF!</f>
        <v>#REF!</v>
      </c>
      <c r="K64" s="10" t="e">
        <f>#REF!</f>
        <v>#REF!</v>
      </c>
      <c r="L64" s="10" t="e">
        <f>#REF!</f>
        <v>#REF!</v>
      </c>
      <c r="M64" s="10" t="e">
        <f>#REF!</f>
        <v>#REF!</v>
      </c>
      <c r="N64" s="10" t="e">
        <f>#REF!</f>
        <v>#REF!</v>
      </c>
      <c r="O64" s="10" t="e">
        <f>#REF!</f>
        <v>#REF!</v>
      </c>
      <c r="P64" s="10" t="e">
        <f>#REF!</f>
        <v>#REF!</v>
      </c>
      <c r="Q64" s="10" t="e">
        <f>#REF!</f>
        <v>#REF!</v>
      </c>
      <c r="R64" s="10" t="e">
        <f>#REF!</f>
        <v>#REF!</v>
      </c>
      <c r="S64" s="10" t="e">
        <f>#REF!</f>
        <v>#REF!</v>
      </c>
      <c r="T64" s="10" t="e">
        <f>#REF!</f>
        <v>#REF!</v>
      </c>
      <c r="U64" s="10" t="e">
        <f>#REF!</f>
        <v>#REF!</v>
      </c>
      <c r="V64" s="10" t="e">
        <f>#REF!</f>
        <v>#REF!</v>
      </c>
      <c r="W64" s="10" t="e">
        <f>#REF!</f>
        <v>#REF!</v>
      </c>
      <c r="X64" s="10" t="e">
        <f>#REF!</f>
        <v>#REF!</v>
      </c>
      <c r="Y64" s="10" t="e">
        <f>#REF!</f>
        <v>#REF!</v>
      </c>
      <c r="Z64" s="10" t="e">
        <f>#REF!</f>
        <v>#REF!</v>
      </c>
      <c r="AA64" s="10" t="e">
        <f>#REF!</f>
        <v>#REF!</v>
      </c>
      <c r="AB64" s="10" t="e">
        <f>#REF!</f>
        <v>#REF!</v>
      </c>
      <c r="AC64" s="12" t="e">
        <f>+SUM(E64:AB64)*D64</f>
        <v>#REF!</v>
      </c>
    </row>
    <row r="65" spans="1:29" ht="14" x14ac:dyDescent="0.25">
      <c r="A65" s="193"/>
      <c r="B65" s="193"/>
      <c r="C65" s="17" t="s">
        <v>36</v>
      </c>
      <c r="D65" s="18" t="e">
        <f>D12</f>
        <v>#REF!</v>
      </c>
      <c r="E65" s="10" t="e">
        <f>#REF!</f>
        <v>#REF!</v>
      </c>
      <c r="F65" s="10" t="e">
        <f>#REF!</f>
        <v>#REF!</v>
      </c>
      <c r="G65" s="10" t="e">
        <f>#REF!</f>
        <v>#REF!</v>
      </c>
      <c r="H65" s="10" t="e">
        <f>#REF!</f>
        <v>#REF!</v>
      </c>
      <c r="I65" s="10" t="e">
        <f>#REF!</f>
        <v>#REF!</v>
      </c>
      <c r="J65" s="10" t="e">
        <f>#REF!</f>
        <v>#REF!</v>
      </c>
      <c r="K65" s="10" t="e">
        <f>#REF!</f>
        <v>#REF!</v>
      </c>
      <c r="L65" s="10" t="e">
        <f>#REF!</f>
        <v>#REF!</v>
      </c>
      <c r="M65" s="10" t="e">
        <f>#REF!</f>
        <v>#REF!</v>
      </c>
      <c r="N65" s="10" t="e">
        <f>#REF!</f>
        <v>#REF!</v>
      </c>
      <c r="O65" s="10" t="e">
        <f>#REF!</f>
        <v>#REF!</v>
      </c>
      <c r="P65" s="10" t="e">
        <f>#REF!</f>
        <v>#REF!</v>
      </c>
      <c r="Q65" s="10" t="e">
        <f>#REF!</f>
        <v>#REF!</v>
      </c>
      <c r="R65" s="10" t="e">
        <f>#REF!</f>
        <v>#REF!</v>
      </c>
      <c r="S65" s="10" t="e">
        <f>#REF!</f>
        <v>#REF!</v>
      </c>
      <c r="T65" s="10" t="e">
        <f>#REF!</f>
        <v>#REF!</v>
      </c>
      <c r="U65" s="10" t="e">
        <f>#REF!</f>
        <v>#REF!</v>
      </c>
      <c r="V65" s="10" t="e">
        <f>#REF!</f>
        <v>#REF!</v>
      </c>
      <c r="W65" s="10" t="e">
        <f>#REF!</f>
        <v>#REF!</v>
      </c>
      <c r="X65" s="10" t="e">
        <f>#REF!</f>
        <v>#REF!</v>
      </c>
      <c r="Y65" s="10" t="e">
        <f>#REF!</f>
        <v>#REF!</v>
      </c>
      <c r="Z65" s="10" t="e">
        <f>#REF!</f>
        <v>#REF!</v>
      </c>
      <c r="AA65" s="10" t="e">
        <f>#REF!</f>
        <v>#REF!</v>
      </c>
      <c r="AB65" s="10" t="e">
        <f>#REF!</f>
        <v>#REF!</v>
      </c>
      <c r="AC65" s="12" t="e">
        <f>+SUM(E65:AB65)*D65</f>
        <v>#REF!</v>
      </c>
    </row>
    <row r="66" spans="1:29" ht="14" x14ac:dyDescent="0.25">
      <c r="A66" s="193"/>
      <c r="B66" s="193"/>
      <c r="C66" s="22" t="s">
        <v>37</v>
      </c>
      <c r="D66" s="23" t="e">
        <f>D13</f>
        <v>#REF!</v>
      </c>
      <c r="E66" s="10" t="e">
        <f>#REF!</f>
        <v>#REF!</v>
      </c>
      <c r="F66" s="10" t="e">
        <f>#REF!</f>
        <v>#REF!</v>
      </c>
      <c r="G66" s="10" t="e">
        <f>#REF!</f>
        <v>#REF!</v>
      </c>
      <c r="H66" s="10" t="e">
        <f>#REF!</f>
        <v>#REF!</v>
      </c>
      <c r="I66" s="10" t="e">
        <f>#REF!</f>
        <v>#REF!</v>
      </c>
      <c r="J66" s="10" t="e">
        <f>#REF!</f>
        <v>#REF!</v>
      </c>
      <c r="K66" s="10" t="e">
        <f>#REF!</f>
        <v>#REF!</v>
      </c>
      <c r="L66" s="10" t="e">
        <f>#REF!</f>
        <v>#REF!</v>
      </c>
      <c r="M66" s="10" t="e">
        <f>#REF!</f>
        <v>#REF!</v>
      </c>
      <c r="N66" s="10" t="e">
        <f>#REF!</f>
        <v>#REF!</v>
      </c>
      <c r="O66" s="10" t="e">
        <f>#REF!</f>
        <v>#REF!</v>
      </c>
      <c r="P66" s="10" t="e">
        <f>#REF!</f>
        <v>#REF!</v>
      </c>
      <c r="Q66" s="10" t="e">
        <f>#REF!</f>
        <v>#REF!</v>
      </c>
      <c r="R66" s="10" t="e">
        <f>#REF!</f>
        <v>#REF!</v>
      </c>
      <c r="S66" s="10" t="e">
        <f>#REF!</f>
        <v>#REF!</v>
      </c>
      <c r="T66" s="10" t="e">
        <f>#REF!</f>
        <v>#REF!</v>
      </c>
      <c r="U66" s="10" t="e">
        <f>#REF!</f>
        <v>#REF!</v>
      </c>
      <c r="V66" s="10" t="e">
        <f>#REF!</f>
        <v>#REF!</v>
      </c>
      <c r="W66" s="10" t="e">
        <f>#REF!</f>
        <v>#REF!</v>
      </c>
      <c r="X66" s="10" t="e">
        <f>#REF!</f>
        <v>#REF!</v>
      </c>
      <c r="Y66" s="10" t="e">
        <f>#REF!</f>
        <v>#REF!</v>
      </c>
      <c r="Z66" s="10" t="e">
        <f>#REF!</f>
        <v>#REF!</v>
      </c>
      <c r="AA66" s="10" t="e">
        <f>#REF!</f>
        <v>#REF!</v>
      </c>
      <c r="AB66" s="10" t="e">
        <f>#REF!</f>
        <v>#REF!</v>
      </c>
      <c r="AC66" s="12" t="e">
        <f>+SUM(E66:AB66)*D66</f>
        <v>#REF!</v>
      </c>
    </row>
    <row r="67" spans="1:29" ht="14.5" thickBot="1" x14ac:dyDescent="0.3">
      <c r="A67" s="194"/>
      <c r="B67" s="194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9">SUMPRODUCT($D64:$D66,F64:F66)</f>
        <v>#REF!</v>
      </c>
      <c r="G67" s="29" t="e">
        <f t="shared" si="49"/>
        <v>#REF!</v>
      </c>
      <c r="H67" s="29" t="e">
        <f t="shared" si="49"/>
        <v>#REF!</v>
      </c>
      <c r="I67" s="29" t="e">
        <f t="shared" si="49"/>
        <v>#REF!</v>
      </c>
      <c r="J67" s="29" t="e">
        <f t="shared" si="49"/>
        <v>#REF!</v>
      </c>
      <c r="K67" s="29" t="e">
        <f t="shared" si="49"/>
        <v>#REF!</v>
      </c>
      <c r="L67" s="29" t="e">
        <f t="shared" si="49"/>
        <v>#REF!</v>
      </c>
      <c r="M67" s="29" t="e">
        <f t="shared" si="49"/>
        <v>#REF!</v>
      </c>
      <c r="N67" s="29" t="e">
        <f t="shared" si="49"/>
        <v>#REF!</v>
      </c>
      <c r="O67" s="29" t="e">
        <f t="shared" si="49"/>
        <v>#REF!</v>
      </c>
      <c r="P67" s="29" t="e">
        <f t="shared" si="49"/>
        <v>#REF!</v>
      </c>
      <c r="Q67" s="29" t="e">
        <f t="shared" si="49"/>
        <v>#REF!</v>
      </c>
      <c r="R67" s="29" t="e">
        <f t="shared" si="49"/>
        <v>#REF!</v>
      </c>
      <c r="S67" s="29" t="e">
        <f t="shared" si="49"/>
        <v>#REF!</v>
      </c>
      <c r="T67" s="29" t="e">
        <f t="shared" si="49"/>
        <v>#REF!</v>
      </c>
      <c r="U67" s="29" t="e">
        <f t="shared" si="49"/>
        <v>#REF!</v>
      </c>
      <c r="V67" s="29" t="e">
        <f t="shared" si="49"/>
        <v>#REF!</v>
      </c>
      <c r="W67" s="29" t="e">
        <f t="shared" si="49"/>
        <v>#REF!</v>
      </c>
      <c r="X67" s="29" t="e">
        <f t="shared" si="49"/>
        <v>#REF!</v>
      </c>
      <c r="Y67" s="29" t="e">
        <f t="shared" si="49"/>
        <v>#REF!</v>
      </c>
      <c r="Z67" s="29" t="e">
        <f t="shared" si="49"/>
        <v>#REF!</v>
      </c>
      <c r="AA67" s="29" t="e">
        <f t="shared" si="49"/>
        <v>#REF!</v>
      </c>
      <c r="AB67" s="29" t="e">
        <f t="shared" si="49"/>
        <v>#REF!</v>
      </c>
      <c r="AC67" s="30" t="e">
        <f>+SUM(E67:AB67)</f>
        <v>#REF!</v>
      </c>
    </row>
    <row r="68" spans="1:29" ht="14" x14ac:dyDescent="0.25">
      <c r="A68" s="192" t="e">
        <f t="shared" ref="A68" si="50">A15</f>
        <v>#REF!</v>
      </c>
      <c r="B68" s="193"/>
      <c r="C68" s="13" t="s">
        <v>35</v>
      </c>
      <c r="D68" s="14" t="e">
        <f>D15</f>
        <v>#REF!</v>
      </c>
      <c r="E68" s="10" t="e">
        <f>#REF!</f>
        <v>#REF!</v>
      </c>
      <c r="F68" s="10" t="e">
        <f>#REF!</f>
        <v>#REF!</v>
      </c>
      <c r="G68" s="10" t="e">
        <f>#REF!</f>
        <v>#REF!</v>
      </c>
      <c r="H68" s="10" t="e">
        <f>#REF!</f>
        <v>#REF!</v>
      </c>
      <c r="I68" s="10" t="e">
        <f>#REF!</f>
        <v>#REF!</v>
      </c>
      <c r="J68" s="10" t="e">
        <f>#REF!</f>
        <v>#REF!</v>
      </c>
      <c r="K68" s="10" t="e">
        <f>#REF!</f>
        <v>#REF!</v>
      </c>
      <c r="L68" s="10" t="e">
        <f>#REF!</f>
        <v>#REF!</v>
      </c>
      <c r="M68" s="10" t="e">
        <f>#REF!</f>
        <v>#REF!</v>
      </c>
      <c r="N68" s="10" t="e">
        <f>#REF!</f>
        <v>#REF!</v>
      </c>
      <c r="O68" s="10" t="e">
        <f>#REF!</f>
        <v>#REF!</v>
      </c>
      <c r="P68" s="10" t="e">
        <f>#REF!</f>
        <v>#REF!</v>
      </c>
      <c r="Q68" s="10" t="e">
        <f>#REF!</f>
        <v>#REF!</v>
      </c>
      <c r="R68" s="10" t="e">
        <f>#REF!</f>
        <v>#REF!</v>
      </c>
      <c r="S68" s="10" t="e">
        <f>#REF!</f>
        <v>#REF!</v>
      </c>
      <c r="T68" s="10" t="e">
        <f>#REF!</f>
        <v>#REF!</v>
      </c>
      <c r="U68" s="10" t="e">
        <f>#REF!</f>
        <v>#REF!</v>
      </c>
      <c r="V68" s="10" t="e">
        <f>#REF!</f>
        <v>#REF!</v>
      </c>
      <c r="W68" s="10" t="e">
        <f>#REF!</f>
        <v>#REF!</v>
      </c>
      <c r="X68" s="10" t="e">
        <f>#REF!</f>
        <v>#REF!</v>
      </c>
      <c r="Y68" s="10" t="e">
        <f>#REF!</f>
        <v>#REF!</v>
      </c>
      <c r="Z68" s="10" t="e">
        <f>#REF!</f>
        <v>#REF!</v>
      </c>
      <c r="AA68" s="10" t="e">
        <f>#REF!</f>
        <v>#REF!</v>
      </c>
      <c r="AB68" s="10" t="e">
        <f>#REF!</f>
        <v>#REF!</v>
      </c>
      <c r="AC68" s="12" t="e">
        <f>+SUM(E68:AB68)*D68</f>
        <v>#REF!</v>
      </c>
    </row>
    <row r="69" spans="1:29" ht="14" x14ac:dyDescent="0.25">
      <c r="A69" s="193"/>
      <c r="B69" s="193"/>
      <c r="C69" s="17" t="s">
        <v>36</v>
      </c>
      <c r="D69" s="18" t="e">
        <f>D16</f>
        <v>#REF!</v>
      </c>
      <c r="E69" s="10" t="e">
        <f>#REF!</f>
        <v>#REF!</v>
      </c>
      <c r="F69" s="10" t="e">
        <f>#REF!</f>
        <v>#REF!</v>
      </c>
      <c r="G69" s="10" t="e">
        <f>#REF!</f>
        <v>#REF!</v>
      </c>
      <c r="H69" s="10" t="e">
        <f>#REF!</f>
        <v>#REF!</v>
      </c>
      <c r="I69" s="10" t="e">
        <f>#REF!</f>
        <v>#REF!</v>
      </c>
      <c r="J69" s="10" t="e">
        <f>#REF!</f>
        <v>#REF!</v>
      </c>
      <c r="K69" s="10" t="e">
        <f>#REF!</f>
        <v>#REF!</v>
      </c>
      <c r="L69" s="10" t="e">
        <f>#REF!</f>
        <v>#REF!</v>
      </c>
      <c r="M69" s="10" t="e">
        <f>#REF!</f>
        <v>#REF!</v>
      </c>
      <c r="N69" s="10" t="e">
        <f>#REF!</f>
        <v>#REF!</v>
      </c>
      <c r="O69" s="10" t="e">
        <f>#REF!</f>
        <v>#REF!</v>
      </c>
      <c r="P69" s="10" t="e">
        <f>#REF!</f>
        <v>#REF!</v>
      </c>
      <c r="Q69" s="10" t="e">
        <f>#REF!</f>
        <v>#REF!</v>
      </c>
      <c r="R69" s="10" t="e">
        <f>#REF!</f>
        <v>#REF!</v>
      </c>
      <c r="S69" s="10" t="e">
        <f>#REF!</f>
        <v>#REF!</v>
      </c>
      <c r="T69" s="10" t="e">
        <f>#REF!</f>
        <v>#REF!</v>
      </c>
      <c r="U69" s="10" t="e">
        <f>#REF!</f>
        <v>#REF!</v>
      </c>
      <c r="V69" s="10" t="e">
        <f>#REF!</f>
        <v>#REF!</v>
      </c>
      <c r="W69" s="10" t="e">
        <f>#REF!</f>
        <v>#REF!</v>
      </c>
      <c r="X69" s="10" t="e">
        <f>#REF!</f>
        <v>#REF!</v>
      </c>
      <c r="Y69" s="10" t="e">
        <f>#REF!</f>
        <v>#REF!</v>
      </c>
      <c r="Z69" s="10" t="e">
        <f>#REF!</f>
        <v>#REF!</v>
      </c>
      <c r="AA69" s="10" t="e">
        <f>#REF!</f>
        <v>#REF!</v>
      </c>
      <c r="AB69" s="10" t="e">
        <f>#REF!</f>
        <v>#REF!</v>
      </c>
      <c r="AC69" s="12" t="e">
        <f>+SUM(E69:AB69)*D69</f>
        <v>#REF!</v>
      </c>
    </row>
    <row r="70" spans="1:29" ht="14" x14ac:dyDescent="0.25">
      <c r="A70" s="193"/>
      <c r="B70" s="193"/>
      <c r="C70" s="22" t="s">
        <v>37</v>
      </c>
      <c r="D70" s="23" t="e">
        <f>D17</f>
        <v>#REF!</v>
      </c>
      <c r="E70" s="10" t="e">
        <f>#REF!</f>
        <v>#REF!</v>
      </c>
      <c r="F70" s="10" t="e">
        <f>#REF!</f>
        <v>#REF!</v>
      </c>
      <c r="G70" s="10" t="e">
        <f>#REF!</f>
        <v>#REF!</v>
      </c>
      <c r="H70" s="10" t="e">
        <f>#REF!</f>
        <v>#REF!</v>
      </c>
      <c r="I70" s="10" t="e">
        <f>#REF!</f>
        <v>#REF!</v>
      </c>
      <c r="J70" s="10" t="e">
        <f>#REF!</f>
        <v>#REF!</v>
      </c>
      <c r="K70" s="10" t="e">
        <f>#REF!</f>
        <v>#REF!</v>
      </c>
      <c r="L70" s="10" t="e">
        <f>#REF!</f>
        <v>#REF!</v>
      </c>
      <c r="M70" s="10" t="e">
        <f>#REF!</f>
        <v>#REF!</v>
      </c>
      <c r="N70" s="10" t="e">
        <f>#REF!</f>
        <v>#REF!</v>
      </c>
      <c r="O70" s="10" t="e">
        <f>#REF!</f>
        <v>#REF!</v>
      </c>
      <c r="P70" s="10" t="e">
        <f>#REF!</f>
        <v>#REF!</v>
      </c>
      <c r="Q70" s="10" t="e">
        <f>#REF!</f>
        <v>#REF!</v>
      </c>
      <c r="R70" s="10" t="e">
        <f>#REF!</f>
        <v>#REF!</v>
      </c>
      <c r="S70" s="10" t="e">
        <f>#REF!</f>
        <v>#REF!</v>
      </c>
      <c r="T70" s="10" t="e">
        <f>#REF!</f>
        <v>#REF!</v>
      </c>
      <c r="U70" s="10" t="e">
        <f>#REF!</f>
        <v>#REF!</v>
      </c>
      <c r="V70" s="10" t="e">
        <f>#REF!</f>
        <v>#REF!</v>
      </c>
      <c r="W70" s="10" t="e">
        <f>#REF!</f>
        <v>#REF!</v>
      </c>
      <c r="X70" s="10" t="e">
        <f>#REF!</f>
        <v>#REF!</v>
      </c>
      <c r="Y70" s="10" t="e">
        <f>#REF!</f>
        <v>#REF!</v>
      </c>
      <c r="Z70" s="10" t="e">
        <f>#REF!</f>
        <v>#REF!</v>
      </c>
      <c r="AA70" s="10" t="e">
        <f>#REF!</f>
        <v>#REF!</v>
      </c>
      <c r="AB70" s="10" t="e">
        <f>#REF!</f>
        <v>#REF!</v>
      </c>
      <c r="AC70" s="12" t="e">
        <f>+SUM(E70:AB70)*D70</f>
        <v>#REF!</v>
      </c>
    </row>
    <row r="71" spans="1:29" ht="14.5" thickBot="1" x14ac:dyDescent="0.3">
      <c r="A71" s="194"/>
      <c r="B71" s="194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51">SUMPRODUCT($D68:$D70,F68:F70)</f>
        <v>#REF!</v>
      </c>
      <c r="G71" s="29" t="e">
        <f t="shared" si="51"/>
        <v>#REF!</v>
      </c>
      <c r="H71" s="29" t="e">
        <f t="shared" si="51"/>
        <v>#REF!</v>
      </c>
      <c r="I71" s="29" t="e">
        <f t="shared" si="51"/>
        <v>#REF!</v>
      </c>
      <c r="J71" s="29" t="e">
        <f t="shared" si="51"/>
        <v>#REF!</v>
      </c>
      <c r="K71" s="29" t="e">
        <f t="shared" si="51"/>
        <v>#REF!</v>
      </c>
      <c r="L71" s="29" t="e">
        <f t="shared" si="51"/>
        <v>#REF!</v>
      </c>
      <c r="M71" s="29" t="e">
        <f t="shared" si="51"/>
        <v>#REF!</v>
      </c>
      <c r="N71" s="29" t="e">
        <f t="shared" si="51"/>
        <v>#REF!</v>
      </c>
      <c r="O71" s="29" t="e">
        <f t="shared" si="51"/>
        <v>#REF!</v>
      </c>
      <c r="P71" s="29" t="e">
        <f t="shared" si="51"/>
        <v>#REF!</v>
      </c>
      <c r="Q71" s="29" t="e">
        <f t="shared" si="51"/>
        <v>#REF!</v>
      </c>
      <c r="R71" s="29" t="e">
        <f t="shared" si="51"/>
        <v>#REF!</v>
      </c>
      <c r="S71" s="29" t="e">
        <f t="shared" si="51"/>
        <v>#REF!</v>
      </c>
      <c r="T71" s="29" t="e">
        <f t="shared" si="51"/>
        <v>#REF!</v>
      </c>
      <c r="U71" s="29" t="e">
        <f t="shared" si="51"/>
        <v>#REF!</v>
      </c>
      <c r="V71" s="29" t="e">
        <f t="shared" si="51"/>
        <v>#REF!</v>
      </c>
      <c r="W71" s="29" t="e">
        <f t="shared" si="51"/>
        <v>#REF!</v>
      </c>
      <c r="X71" s="29" t="e">
        <f t="shared" si="51"/>
        <v>#REF!</v>
      </c>
      <c r="Y71" s="29" t="e">
        <f t="shared" si="51"/>
        <v>#REF!</v>
      </c>
      <c r="Z71" s="29" t="e">
        <f t="shared" si="51"/>
        <v>#REF!</v>
      </c>
      <c r="AA71" s="29" t="e">
        <f t="shared" si="51"/>
        <v>#REF!</v>
      </c>
      <c r="AB71" s="29" t="e">
        <f t="shared" si="51"/>
        <v>#REF!</v>
      </c>
      <c r="AC71" s="30" t="e">
        <f>+SUM(E71:AB71)</f>
        <v>#REF!</v>
      </c>
    </row>
    <row r="72" spans="1:29" ht="14" x14ac:dyDescent="0.25">
      <c r="A72" s="192" t="e">
        <f t="shared" ref="A72" si="52">A19</f>
        <v>#REF!</v>
      </c>
      <c r="B72" s="192"/>
      <c r="C72" s="13" t="s">
        <v>35</v>
      </c>
      <c r="D72" s="14" t="e">
        <f>D19</f>
        <v>#REF!</v>
      </c>
      <c r="E72" s="10" t="e">
        <f>#REF!</f>
        <v>#REF!</v>
      </c>
      <c r="F72" s="10" t="e">
        <f>#REF!</f>
        <v>#REF!</v>
      </c>
      <c r="G72" s="10" t="e">
        <f>#REF!</f>
        <v>#REF!</v>
      </c>
      <c r="H72" s="10" t="e">
        <f>#REF!</f>
        <v>#REF!</v>
      </c>
      <c r="I72" s="10" t="e">
        <f>#REF!</f>
        <v>#REF!</v>
      </c>
      <c r="J72" s="10" t="e">
        <f>#REF!</f>
        <v>#REF!</v>
      </c>
      <c r="K72" s="10" t="e">
        <f>#REF!</f>
        <v>#REF!</v>
      </c>
      <c r="L72" s="10" t="e">
        <f>#REF!</f>
        <v>#REF!</v>
      </c>
      <c r="M72" s="10" t="e">
        <f>#REF!</f>
        <v>#REF!</v>
      </c>
      <c r="N72" s="10" t="e">
        <f>#REF!</f>
        <v>#REF!</v>
      </c>
      <c r="O72" s="10" t="e">
        <f>#REF!</f>
        <v>#REF!</v>
      </c>
      <c r="P72" s="10" t="e">
        <f>#REF!</f>
        <v>#REF!</v>
      </c>
      <c r="Q72" s="10" t="e">
        <f>#REF!</f>
        <v>#REF!</v>
      </c>
      <c r="R72" s="10" t="e">
        <f>#REF!</f>
        <v>#REF!</v>
      </c>
      <c r="S72" s="10" t="e">
        <f>#REF!</f>
        <v>#REF!</v>
      </c>
      <c r="T72" s="10" t="e">
        <f>#REF!</f>
        <v>#REF!</v>
      </c>
      <c r="U72" s="10" t="e">
        <f>#REF!</f>
        <v>#REF!</v>
      </c>
      <c r="V72" s="10" t="e">
        <f>#REF!</f>
        <v>#REF!</v>
      </c>
      <c r="W72" s="10" t="e">
        <f>#REF!</f>
        <v>#REF!</v>
      </c>
      <c r="X72" s="10" t="e">
        <f>#REF!</f>
        <v>#REF!</v>
      </c>
      <c r="Y72" s="10" t="e">
        <f>#REF!</f>
        <v>#REF!</v>
      </c>
      <c r="Z72" s="10" t="e">
        <f>#REF!</f>
        <v>#REF!</v>
      </c>
      <c r="AA72" s="10" t="e">
        <f>#REF!</f>
        <v>#REF!</v>
      </c>
      <c r="AB72" s="10" t="e">
        <f>#REF!</f>
        <v>#REF!</v>
      </c>
      <c r="AC72" s="12" t="e">
        <f>+SUM(E72:AB72)*D72</f>
        <v>#REF!</v>
      </c>
    </row>
    <row r="73" spans="1:29" ht="14" x14ac:dyDescent="0.25">
      <c r="A73" s="193"/>
      <c r="B73" s="193"/>
      <c r="C73" s="17" t="s">
        <v>36</v>
      </c>
      <c r="D73" s="18" t="e">
        <f>D20</f>
        <v>#REF!</v>
      </c>
      <c r="E73" s="10" t="e">
        <f>#REF!</f>
        <v>#REF!</v>
      </c>
      <c r="F73" s="10" t="e">
        <f>#REF!</f>
        <v>#REF!</v>
      </c>
      <c r="G73" s="10" t="e">
        <f>#REF!</f>
        <v>#REF!</v>
      </c>
      <c r="H73" s="10" t="e">
        <f>#REF!</f>
        <v>#REF!</v>
      </c>
      <c r="I73" s="10" t="e">
        <f>#REF!</f>
        <v>#REF!</v>
      </c>
      <c r="J73" s="10" t="e">
        <f>#REF!</f>
        <v>#REF!</v>
      </c>
      <c r="K73" s="10" t="e">
        <f>#REF!</f>
        <v>#REF!</v>
      </c>
      <c r="L73" s="10" t="e">
        <f>#REF!</f>
        <v>#REF!</v>
      </c>
      <c r="M73" s="10" t="e">
        <f>#REF!</f>
        <v>#REF!</v>
      </c>
      <c r="N73" s="10" t="e">
        <f>#REF!</f>
        <v>#REF!</v>
      </c>
      <c r="O73" s="10" t="e">
        <f>#REF!</f>
        <v>#REF!</v>
      </c>
      <c r="P73" s="10" t="e">
        <f>#REF!</f>
        <v>#REF!</v>
      </c>
      <c r="Q73" s="10" t="e">
        <f>#REF!</f>
        <v>#REF!</v>
      </c>
      <c r="R73" s="10" t="e">
        <f>#REF!</f>
        <v>#REF!</v>
      </c>
      <c r="S73" s="10" t="e">
        <f>#REF!</f>
        <v>#REF!</v>
      </c>
      <c r="T73" s="10" t="e">
        <f>#REF!</f>
        <v>#REF!</v>
      </c>
      <c r="U73" s="10" t="e">
        <f>#REF!</f>
        <v>#REF!</v>
      </c>
      <c r="V73" s="10" t="e">
        <f>#REF!</f>
        <v>#REF!</v>
      </c>
      <c r="W73" s="10" t="e">
        <f>#REF!</f>
        <v>#REF!</v>
      </c>
      <c r="X73" s="10" t="e">
        <f>#REF!</f>
        <v>#REF!</v>
      </c>
      <c r="Y73" s="10" t="e">
        <f>#REF!</f>
        <v>#REF!</v>
      </c>
      <c r="Z73" s="10" t="e">
        <f>#REF!</f>
        <v>#REF!</v>
      </c>
      <c r="AA73" s="10" t="e">
        <f>#REF!</f>
        <v>#REF!</v>
      </c>
      <c r="AB73" s="10" t="e">
        <f>#REF!</f>
        <v>#REF!</v>
      </c>
      <c r="AC73" s="12" t="e">
        <f>+SUM(E73:AB73)*D73</f>
        <v>#REF!</v>
      </c>
    </row>
    <row r="74" spans="1:29" ht="14" x14ac:dyDescent="0.25">
      <c r="A74" s="193"/>
      <c r="B74" s="193"/>
      <c r="C74" s="22" t="s">
        <v>37</v>
      </c>
      <c r="D74" s="23" t="e">
        <f>D21</f>
        <v>#REF!</v>
      </c>
      <c r="E74" s="10" t="e">
        <f>#REF!</f>
        <v>#REF!</v>
      </c>
      <c r="F74" s="10" t="e">
        <f>#REF!</f>
        <v>#REF!</v>
      </c>
      <c r="G74" s="10" t="e">
        <f>#REF!</f>
        <v>#REF!</v>
      </c>
      <c r="H74" s="10" t="e">
        <f>#REF!</f>
        <v>#REF!</v>
      </c>
      <c r="I74" s="10" t="e">
        <f>#REF!</f>
        <v>#REF!</v>
      </c>
      <c r="J74" s="10" t="e">
        <f>#REF!</f>
        <v>#REF!</v>
      </c>
      <c r="K74" s="10" t="e">
        <f>#REF!</f>
        <v>#REF!</v>
      </c>
      <c r="L74" s="10" t="e">
        <f>#REF!</f>
        <v>#REF!</v>
      </c>
      <c r="M74" s="10" t="e">
        <f>#REF!</f>
        <v>#REF!</v>
      </c>
      <c r="N74" s="10" t="e">
        <f>#REF!</f>
        <v>#REF!</v>
      </c>
      <c r="O74" s="10" t="e">
        <f>#REF!</f>
        <v>#REF!</v>
      </c>
      <c r="P74" s="10" t="e">
        <f>#REF!</f>
        <v>#REF!</v>
      </c>
      <c r="Q74" s="10" t="e">
        <f>#REF!</f>
        <v>#REF!</v>
      </c>
      <c r="R74" s="10" t="e">
        <f>#REF!</f>
        <v>#REF!</v>
      </c>
      <c r="S74" s="10" t="e">
        <f>#REF!</f>
        <v>#REF!</v>
      </c>
      <c r="T74" s="10" t="e">
        <f>#REF!</f>
        <v>#REF!</v>
      </c>
      <c r="U74" s="10" t="e">
        <f>#REF!</f>
        <v>#REF!</v>
      </c>
      <c r="V74" s="10" t="e">
        <f>#REF!</f>
        <v>#REF!</v>
      </c>
      <c r="W74" s="10" t="e">
        <f>#REF!</f>
        <v>#REF!</v>
      </c>
      <c r="X74" s="10" t="e">
        <f>#REF!</f>
        <v>#REF!</v>
      </c>
      <c r="Y74" s="10" t="e">
        <f>#REF!</f>
        <v>#REF!</v>
      </c>
      <c r="Z74" s="10" t="e">
        <f>#REF!</f>
        <v>#REF!</v>
      </c>
      <c r="AA74" s="10" t="e">
        <f>#REF!</f>
        <v>#REF!</v>
      </c>
      <c r="AB74" s="10" t="e">
        <f>#REF!</f>
        <v>#REF!</v>
      </c>
      <c r="AC74" s="12" t="e">
        <f>+SUM(E74:AB74)*D74</f>
        <v>#REF!</v>
      </c>
    </row>
    <row r="75" spans="1:29" ht="14.5" thickBot="1" x14ac:dyDescent="0.3">
      <c r="A75" s="194"/>
      <c r="B75" s="194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3">SUMPRODUCT($D72:$D74,F72:F74)</f>
        <v>#REF!</v>
      </c>
      <c r="G75" s="29" t="e">
        <f t="shared" si="53"/>
        <v>#REF!</v>
      </c>
      <c r="H75" s="29" t="e">
        <f t="shared" si="53"/>
        <v>#REF!</v>
      </c>
      <c r="I75" s="29" t="e">
        <f t="shared" si="53"/>
        <v>#REF!</v>
      </c>
      <c r="J75" s="29" t="e">
        <f t="shared" si="53"/>
        <v>#REF!</v>
      </c>
      <c r="K75" s="29" t="e">
        <f t="shared" si="53"/>
        <v>#REF!</v>
      </c>
      <c r="L75" s="29" t="e">
        <f t="shared" si="53"/>
        <v>#REF!</v>
      </c>
      <c r="M75" s="29" t="e">
        <f t="shared" si="53"/>
        <v>#REF!</v>
      </c>
      <c r="N75" s="29" t="e">
        <f t="shared" si="53"/>
        <v>#REF!</v>
      </c>
      <c r="O75" s="29" t="e">
        <f t="shared" si="53"/>
        <v>#REF!</v>
      </c>
      <c r="P75" s="29" t="e">
        <f t="shared" si="53"/>
        <v>#REF!</v>
      </c>
      <c r="Q75" s="29" t="e">
        <f t="shared" si="53"/>
        <v>#REF!</v>
      </c>
      <c r="R75" s="29" t="e">
        <f t="shared" si="53"/>
        <v>#REF!</v>
      </c>
      <c r="S75" s="29" t="e">
        <f t="shared" si="53"/>
        <v>#REF!</v>
      </c>
      <c r="T75" s="29" t="e">
        <f t="shared" si="53"/>
        <v>#REF!</v>
      </c>
      <c r="U75" s="29" t="e">
        <f t="shared" si="53"/>
        <v>#REF!</v>
      </c>
      <c r="V75" s="29" t="e">
        <f t="shared" si="53"/>
        <v>#REF!</v>
      </c>
      <c r="W75" s="29" t="e">
        <f t="shared" si="53"/>
        <v>#REF!</v>
      </c>
      <c r="X75" s="29" t="e">
        <f t="shared" si="53"/>
        <v>#REF!</v>
      </c>
      <c r="Y75" s="29" t="e">
        <f t="shared" si="53"/>
        <v>#REF!</v>
      </c>
      <c r="Z75" s="29" t="e">
        <f t="shared" si="53"/>
        <v>#REF!</v>
      </c>
      <c r="AA75" s="29" t="e">
        <f t="shared" si="53"/>
        <v>#REF!</v>
      </c>
      <c r="AB75" s="29" t="e">
        <f t="shared" si="53"/>
        <v>#REF!</v>
      </c>
      <c r="AC75" s="30" t="e">
        <f>+SUM(E75:AB75)</f>
        <v>#REF!</v>
      </c>
    </row>
    <row r="76" spans="1:29" ht="14" x14ac:dyDescent="0.25">
      <c r="A76" s="192" t="e">
        <f t="shared" ref="A76" si="54">A23</f>
        <v>#REF!</v>
      </c>
      <c r="B76" s="193"/>
      <c r="C76" s="13" t="s">
        <v>35</v>
      </c>
      <c r="D76" s="14" t="e">
        <f>D23</f>
        <v>#REF!</v>
      </c>
      <c r="E76" s="10" t="e">
        <f>#REF!</f>
        <v>#REF!</v>
      </c>
      <c r="F76" s="10" t="e">
        <f>#REF!</f>
        <v>#REF!</v>
      </c>
      <c r="G76" s="10" t="e">
        <f>#REF!</f>
        <v>#REF!</v>
      </c>
      <c r="H76" s="10" t="e">
        <f>#REF!</f>
        <v>#REF!</v>
      </c>
      <c r="I76" s="10" t="e">
        <f>#REF!</f>
        <v>#REF!</v>
      </c>
      <c r="J76" s="10" t="e">
        <f>#REF!</f>
        <v>#REF!</v>
      </c>
      <c r="K76" s="10" t="e">
        <f>#REF!</f>
        <v>#REF!</v>
      </c>
      <c r="L76" s="10" t="e">
        <f>#REF!</f>
        <v>#REF!</v>
      </c>
      <c r="M76" s="10" t="e">
        <f>#REF!</f>
        <v>#REF!</v>
      </c>
      <c r="N76" s="10" t="e">
        <f>#REF!</f>
        <v>#REF!</v>
      </c>
      <c r="O76" s="10" t="e">
        <f>#REF!</f>
        <v>#REF!</v>
      </c>
      <c r="P76" s="10" t="e">
        <f>#REF!</f>
        <v>#REF!</v>
      </c>
      <c r="Q76" s="10" t="e">
        <f>#REF!</f>
        <v>#REF!</v>
      </c>
      <c r="R76" s="10" t="e">
        <f>#REF!</f>
        <v>#REF!</v>
      </c>
      <c r="S76" s="10" t="e">
        <f>#REF!</f>
        <v>#REF!</v>
      </c>
      <c r="T76" s="10" t="e">
        <f>#REF!</f>
        <v>#REF!</v>
      </c>
      <c r="U76" s="10" t="e">
        <f>#REF!</f>
        <v>#REF!</v>
      </c>
      <c r="V76" s="10" t="e">
        <f>#REF!</f>
        <v>#REF!</v>
      </c>
      <c r="W76" s="10" t="e">
        <f>#REF!</f>
        <v>#REF!</v>
      </c>
      <c r="X76" s="10" t="e">
        <f>#REF!</f>
        <v>#REF!</v>
      </c>
      <c r="Y76" s="10" t="e">
        <f>#REF!</f>
        <v>#REF!</v>
      </c>
      <c r="Z76" s="10" t="e">
        <f>#REF!</f>
        <v>#REF!</v>
      </c>
      <c r="AA76" s="10" t="e">
        <f>#REF!</f>
        <v>#REF!</v>
      </c>
      <c r="AB76" s="10" t="e">
        <f>#REF!</f>
        <v>#REF!</v>
      </c>
      <c r="AC76" s="12" t="e">
        <f>+SUM(E76:AB76)*D76</f>
        <v>#REF!</v>
      </c>
    </row>
    <row r="77" spans="1:29" ht="14" x14ac:dyDescent="0.25">
      <c r="A77" s="193"/>
      <c r="B77" s="193"/>
      <c r="C77" s="17" t="s">
        <v>36</v>
      </c>
      <c r="D77" s="18" t="e">
        <f>D24</f>
        <v>#REF!</v>
      </c>
      <c r="E77" s="10" t="e">
        <f>#REF!</f>
        <v>#REF!</v>
      </c>
      <c r="F77" s="10" t="e">
        <f>#REF!</f>
        <v>#REF!</v>
      </c>
      <c r="G77" s="10" t="e">
        <f>#REF!</f>
        <v>#REF!</v>
      </c>
      <c r="H77" s="10" t="e">
        <f>#REF!</f>
        <v>#REF!</v>
      </c>
      <c r="I77" s="10" t="e">
        <f>#REF!</f>
        <v>#REF!</v>
      </c>
      <c r="J77" s="10" t="e">
        <f>#REF!</f>
        <v>#REF!</v>
      </c>
      <c r="K77" s="10" t="e">
        <f>#REF!</f>
        <v>#REF!</v>
      </c>
      <c r="L77" s="10" t="e">
        <f>#REF!</f>
        <v>#REF!</v>
      </c>
      <c r="M77" s="10" t="e">
        <f>#REF!</f>
        <v>#REF!</v>
      </c>
      <c r="N77" s="10" t="e">
        <f>#REF!</f>
        <v>#REF!</v>
      </c>
      <c r="O77" s="10" t="e">
        <f>#REF!</f>
        <v>#REF!</v>
      </c>
      <c r="P77" s="10" t="e">
        <f>#REF!</f>
        <v>#REF!</v>
      </c>
      <c r="Q77" s="10" t="e">
        <f>#REF!</f>
        <v>#REF!</v>
      </c>
      <c r="R77" s="10" t="e">
        <f>#REF!</f>
        <v>#REF!</v>
      </c>
      <c r="S77" s="10" t="e">
        <f>#REF!</f>
        <v>#REF!</v>
      </c>
      <c r="T77" s="10" t="e">
        <f>#REF!</f>
        <v>#REF!</v>
      </c>
      <c r="U77" s="10" t="e">
        <f>#REF!</f>
        <v>#REF!</v>
      </c>
      <c r="V77" s="10" t="e">
        <f>#REF!</f>
        <v>#REF!</v>
      </c>
      <c r="W77" s="10" t="e">
        <f>#REF!</f>
        <v>#REF!</v>
      </c>
      <c r="X77" s="10" t="e">
        <f>#REF!</f>
        <v>#REF!</v>
      </c>
      <c r="Y77" s="10" t="e">
        <f>#REF!</f>
        <v>#REF!</v>
      </c>
      <c r="Z77" s="10" t="e">
        <f>#REF!</f>
        <v>#REF!</v>
      </c>
      <c r="AA77" s="10" t="e">
        <f>#REF!</f>
        <v>#REF!</v>
      </c>
      <c r="AB77" s="10" t="e">
        <f>#REF!</f>
        <v>#REF!</v>
      </c>
      <c r="AC77" s="12" t="e">
        <f>+SUM(E77:AB77)*D77</f>
        <v>#REF!</v>
      </c>
    </row>
    <row r="78" spans="1:29" ht="14" x14ac:dyDescent="0.25">
      <c r="A78" s="193"/>
      <c r="B78" s="193"/>
      <c r="C78" s="22" t="s">
        <v>37</v>
      </c>
      <c r="D78" s="23" t="e">
        <f>D25</f>
        <v>#REF!</v>
      </c>
      <c r="E78" s="10" t="e">
        <f>#REF!</f>
        <v>#REF!</v>
      </c>
      <c r="F78" s="10" t="e">
        <f>#REF!</f>
        <v>#REF!</v>
      </c>
      <c r="G78" s="10" t="e">
        <f>#REF!</f>
        <v>#REF!</v>
      </c>
      <c r="H78" s="10" t="e">
        <f>#REF!</f>
        <v>#REF!</v>
      </c>
      <c r="I78" s="10" t="e">
        <f>#REF!</f>
        <v>#REF!</v>
      </c>
      <c r="J78" s="10" t="e">
        <f>#REF!</f>
        <v>#REF!</v>
      </c>
      <c r="K78" s="10" t="e">
        <f>#REF!</f>
        <v>#REF!</v>
      </c>
      <c r="L78" s="10" t="e">
        <f>#REF!</f>
        <v>#REF!</v>
      </c>
      <c r="M78" s="10" t="e">
        <f>#REF!</f>
        <v>#REF!</v>
      </c>
      <c r="N78" s="10" t="e">
        <f>#REF!</f>
        <v>#REF!</v>
      </c>
      <c r="O78" s="10" t="e">
        <f>#REF!</f>
        <v>#REF!</v>
      </c>
      <c r="P78" s="10" t="e">
        <f>#REF!</f>
        <v>#REF!</v>
      </c>
      <c r="Q78" s="10" t="e">
        <f>#REF!</f>
        <v>#REF!</v>
      </c>
      <c r="R78" s="10" t="e">
        <f>#REF!</f>
        <v>#REF!</v>
      </c>
      <c r="S78" s="10" t="e">
        <f>#REF!</f>
        <v>#REF!</v>
      </c>
      <c r="T78" s="10" t="e">
        <f>#REF!</f>
        <v>#REF!</v>
      </c>
      <c r="U78" s="10" t="e">
        <f>#REF!</f>
        <v>#REF!</v>
      </c>
      <c r="V78" s="10" t="e">
        <f>#REF!</f>
        <v>#REF!</v>
      </c>
      <c r="W78" s="10" t="e">
        <f>#REF!</f>
        <v>#REF!</v>
      </c>
      <c r="X78" s="10" t="e">
        <f>#REF!</f>
        <v>#REF!</v>
      </c>
      <c r="Y78" s="10" t="e">
        <f>#REF!</f>
        <v>#REF!</v>
      </c>
      <c r="Z78" s="10" t="e">
        <f>#REF!</f>
        <v>#REF!</v>
      </c>
      <c r="AA78" s="10" t="e">
        <f>#REF!</f>
        <v>#REF!</v>
      </c>
      <c r="AB78" s="10" t="e">
        <f>#REF!</f>
        <v>#REF!</v>
      </c>
      <c r="AC78" s="12" t="e">
        <f>+SUM(E78:AB78)*D78</f>
        <v>#REF!</v>
      </c>
    </row>
    <row r="79" spans="1:29" ht="14.5" thickBot="1" x14ac:dyDescent="0.3">
      <c r="A79" s="194"/>
      <c r="B79" s="194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5">SUMPRODUCT($D76:$D78,F76:F78)</f>
        <v>#REF!</v>
      </c>
      <c r="G79" s="29" t="e">
        <f t="shared" si="55"/>
        <v>#REF!</v>
      </c>
      <c r="H79" s="29" t="e">
        <f t="shared" si="55"/>
        <v>#REF!</v>
      </c>
      <c r="I79" s="29" t="e">
        <f t="shared" si="55"/>
        <v>#REF!</v>
      </c>
      <c r="J79" s="29" t="e">
        <f t="shared" si="55"/>
        <v>#REF!</v>
      </c>
      <c r="K79" s="29" t="e">
        <f t="shared" si="55"/>
        <v>#REF!</v>
      </c>
      <c r="L79" s="29" t="e">
        <f t="shared" si="55"/>
        <v>#REF!</v>
      </c>
      <c r="M79" s="29" t="e">
        <f t="shared" si="55"/>
        <v>#REF!</v>
      </c>
      <c r="N79" s="29" t="e">
        <f t="shared" si="55"/>
        <v>#REF!</v>
      </c>
      <c r="O79" s="29" t="e">
        <f t="shared" si="55"/>
        <v>#REF!</v>
      </c>
      <c r="P79" s="29" t="e">
        <f t="shared" si="55"/>
        <v>#REF!</v>
      </c>
      <c r="Q79" s="29" t="e">
        <f t="shared" si="55"/>
        <v>#REF!</v>
      </c>
      <c r="R79" s="29" t="e">
        <f t="shared" si="55"/>
        <v>#REF!</v>
      </c>
      <c r="S79" s="29" t="e">
        <f t="shared" si="55"/>
        <v>#REF!</v>
      </c>
      <c r="T79" s="29" t="e">
        <f t="shared" si="55"/>
        <v>#REF!</v>
      </c>
      <c r="U79" s="29" t="e">
        <f t="shared" si="55"/>
        <v>#REF!</v>
      </c>
      <c r="V79" s="29" t="e">
        <f t="shared" si="55"/>
        <v>#REF!</v>
      </c>
      <c r="W79" s="29" t="e">
        <f t="shared" si="55"/>
        <v>#REF!</v>
      </c>
      <c r="X79" s="29" t="e">
        <f t="shared" si="55"/>
        <v>#REF!</v>
      </c>
      <c r="Y79" s="29" t="e">
        <f t="shared" si="55"/>
        <v>#REF!</v>
      </c>
      <c r="Z79" s="29" t="e">
        <f t="shared" si="55"/>
        <v>#REF!</v>
      </c>
      <c r="AA79" s="29" t="e">
        <f t="shared" si="55"/>
        <v>#REF!</v>
      </c>
      <c r="AB79" s="29" t="e">
        <f t="shared" si="55"/>
        <v>#REF!</v>
      </c>
      <c r="AC79" s="30" t="e">
        <f>+SUM(E79:AB79)</f>
        <v>#REF!</v>
      </c>
    </row>
    <row r="80" spans="1:29" ht="14" x14ac:dyDescent="0.25">
      <c r="A80" s="192" t="e">
        <f t="shared" ref="A80" si="56">A27</f>
        <v>#REF!</v>
      </c>
      <c r="B80" s="192"/>
      <c r="C80" s="13" t="s">
        <v>35</v>
      </c>
      <c r="D80" s="14" t="e">
        <f>+D27</f>
        <v>#REF!</v>
      </c>
      <c r="E80" s="10" t="e">
        <f>#REF!</f>
        <v>#REF!</v>
      </c>
      <c r="F80" s="10" t="e">
        <f>#REF!</f>
        <v>#REF!</v>
      </c>
      <c r="G80" s="10" t="e">
        <f>#REF!</f>
        <v>#REF!</v>
      </c>
      <c r="H80" s="10" t="e">
        <f>#REF!</f>
        <v>#REF!</v>
      </c>
      <c r="I80" s="10" t="e">
        <f>#REF!</f>
        <v>#REF!</v>
      </c>
      <c r="J80" s="10" t="e">
        <f>#REF!</f>
        <v>#REF!</v>
      </c>
      <c r="K80" s="10" t="e">
        <f>#REF!</f>
        <v>#REF!</v>
      </c>
      <c r="L80" s="10" t="e">
        <f>#REF!</f>
        <v>#REF!</v>
      </c>
      <c r="M80" s="10" t="e">
        <f>#REF!</f>
        <v>#REF!</v>
      </c>
      <c r="N80" s="10" t="e">
        <f>#REF!</f>
        <v>#REF!</v>
      </c>
      <c r="O80" s="10" t="e">
        <f>#REF!</f>
        <v>#REF!</v>
      </c>
      <c r="P80" s="10" t="e">
        <f>#REF!</f>
        <v>#REF!</v>
      </c>
      <c r="Q80" s="10" t="e">
        <f>#REF!</f>
        <v>#REF!</v>
      </c>
      <c r="R80" s="10" t="e">
        <f>#REF!</f>
        <v>#REF!</v>
      </c>
      <c r="S80" s="10" t="e">
        <f>#REF!</f>
        <v>#REF!</v>
      </c>
      <c r="T80" s="10" t="e">
        <f>#REF!</f>
        <v>#REF!</v>
      </c>
      <c r="U80" s="10" t="e">
        <f>#REF!</f>
        <v>#REF!</v>
      </c>
      <c r="V80" s="10" t="e">
        <f>#REF!</f>
        <v>#REF!</v>
      </c>
      <c r="W80" s="10" t="e">
        <f>#REF!</f>
        <v>#REF!</v>
      </c>
      <c r="X80" s="10" t="e">
        <f>#REF!</f>
        <v>#REF!</v>
      </c>
      <c r="Y80" s="10" t="e">
        <f>#REF!</f>
        <v>#REF!</v>
      </c>
      <c r="Z80" s="10" t="e">
        <f>#REF!</f>
        <v>#REF!</v>
      </c>
      <c r="AA80" s="10" t="e">
        <f>#REF!</f>
        <v>#REF!</v>
      </c>
      <c r="AB80" s="10" t="e">
        <f>#REF!</f>
        <v>#REF!</v>
      </c>
      <c r="AC80" s="12" t="e">
        <f>+SUM(E80:AB80)*D80</f>
        <v>#REF!</v>
      </c>
    </row>
    <row r="81" spans="1:29" ht="14" x14ac:dyDescent="0.25">
      <c r="A81" s="193"/>
      <c r="B81" s="193"/>
      <c r="C81" s="17" t="s">
        <v>36</v>
      </c>
      <c r="D81" s="18" t="e">
        <f>+D28</f>
        <v>#REF!</v>
      </c>
      <c r="E81" s="10" t="e">
        <f>#REF!</f>
        <v>#REF!</v>
      </c>
      <c r="F81" s="10" t="e">
        <f>#REF!</f>
        <v>#REF!</v>
      </c>
      <c r="G81" s="10" t="e">
        <f>#REF!</f>
        <v>#REF!</v>
      </c>
      <c r="H81" s="10" t="e">
        <f>#REF!</f>
        <v>#REF!</v>
      </c>
      <c r="I81" s="10" t="e">
        <f>#REF!</f>
        <v>#REF!</v>
      </c>
      <c r="J81" s="10" t="e">
        <f>#REF!</f>
        <v>#REF!</v>
      </c>
      <c r="K81" s="10" t="e">
        <f>#REF!</f>
        <v>#REF!</v>
      </c>
      <c r="L81" s="10" t="e">
        <f>#REF!</f>
        <v>#REF!</v>
      </c>
      <c r="M81" s="10" t="e">
        <f>#REF!</f>
        <v>#REF!</v>
      </c>
      <c r="N81" s="10" t="e">
        <f>#REF!</f>
        <v>#REF!</v>
      </c>
      <c r="O81" s="10" t="e">
        <f>#REF!</f>
        <v>#REF!</v>
      </c>
      <c r="P81" s="10" t="e">
        <f>#REF!</f>
        <v>#REF!</v>
      </c>
      <c r="Q81" s="10" t="e">
        <f>#REF!</f>
        <v>#REF!</v>
      </c>
      <c r="R81" s="10" t="e">
        <f>#REF!</f>
        <v>#REF!</v>
      </c>
      <c r="S81" s="10" t="e">
        <f>#REF!</f>
        <v>#REF!</v>
      </c>
      <c r="T81" s="10" t="e">
        <f>#REF!</f>
        <v>#REF!</v>
      </c>
      <c r="U81" s="10" t="e">
        <f>#REF!</f>
        <v>#REF!</v>
      </c>
      <c r="V81" s="10" t="e">
        <f>#REF!</f>
        <v>#REF!</v>
      </c>
      <c r="W81" s="10" t="e">
        <f>#REF!</f>
        <v>#REF!</v>
      </c>
      <c r="X81" s="10" t="e">
        <f>#REF!</f>
        <v>#REF!</v>
      </c>
      <c r="Y81" s="10" t="e">
        <f>#REF!</f>
        <v>#REF!</v>
      </c>
      <c r="Z81" s="10" t="e">
        <f>#REF!</f>
        <v>#REF!</v>
      </c>
      <c r="AA81" s="10" t="e">
        <f>#REF!</f>
        <v>#REF!</v>
      </c>
      <c r="AB81" s="10" t="e">
        <f>#REF!</f>
        <v>#REF!</v>
      </c>
      <c r="AC81" s="12" t="e">
        <f>+SUM(E81:AB81)*D81</f>
        <v>#REF!</v>
      </c>
    </row>
    <row r="82" spans="1:29" ht="14" x14ac:dyDescent="0.25">
      <c r="A82" s="193"/>
      <c r="B82" s="193"/>
      <c r="C82" s="22" t="s">
        <v>37</v>
      </c>
      <c r="D82" s="23" t="e">
        <f>+D29</f>
        <v>#REF!</v>
      </c>
      <c r="E82" s="10" t="e">
        <f>#REF!</f>
        <v>#REF!</v>
      </c>
      <c r="F82" s="10" t="e">
        <f>#REF!</f>
        <v>#REF!</v>
      </c>
      <c r="G82" s="10" t="e">
        <f>#REF!</f>
        <v>#REF!</v>
      </c>
      <c r="H82" s="10" t="e">
        <f>#REF!</f>
        <v>#REF!</v>
      </c>
      <c r="I82" s="10" t="e">
        <f>#REF!</f>
        <v>#REF!</v>
      </c>
      <c r="J82" s="10" t="e">
        <f>#REF!</f>
        <v>#REF!</v>
      </c>
      <c r="K82" s="10" t="e">
        <f>#REF!</f>
        <v>#REF!</v>
      </c>
      <c r="L82" s="10" t="e">
        <f>#REF!</f>
        <v>#REF!</v>
      </c>
      <c r="M82" s="10" t="e">
        <f>#REF!</f>
        <v>#REF!</v>
      </c>
      <c r="N82" s="10" t="e">
        <f>#REF!</f>
        <v>#REF!</v>
      </c>
      <c r="O82" s="10" t="e">
        <f>#REF!</f>
        <v>#REF!</v>
      </c>
      <c r="P82" s="10" t="e">
        <f>#REF!</f>
        <v>#REF!</v>
      </c>
      <c r="Q82" s="10" t="e">
        <f>#REF!</f>
        <v>#REF!</v>
      </c>
      <c r="R82" s="10" t="e">
        <f>#REF!</f>
        <v>#REF!</v>
      </c>
      <c r="S82" s="10" t="e">
        <f>#REF!</f>
        <v>#REF!</v>
      </c>
      <c r="T82" s="10" t="e">
        <f>#REF!</f>
        <v>#REF!</v>
      </c>
      <c r="U82" s="10" t="e">
        <f>#REF!</f>
        <v>#REF!</v>
      </c>
      <c r="V82" s="10" t="e">
        <f>#REF!</f>
        <v>#REF!</v>
      </c>
      <c r="W82" s="10" t="e">
        <f>#REF!</f>
        <v>#REF!</v>
      </c>
      <c r="X82" s="10" t="e">
        <f>#REF!</f>
        <v>#REF!</v>
      </c>
      <c r="Y82" s="10" t="e">
        <f>#REF!</f>
        <v>#REF!</v>
      </c>
      <c r="Z82" s="10" t="e">
        <f>#REF!</f>
        <v>#REF!</v>
      </c>
      <c r="AA82" s="10" t="e">
        <f>#REF!</f>
        <v>#REF!</v>
      </c>
      <c r="AB82" s="10" t="e">
        <f>#REF!</f>
        <v>#REF!</v>
      </c>
      <c r="AC82" s="12" t="e">
        <f>+SUM(E82:AB82)*D82</f>
        <v>#REF!</v>
      </c>
    </row>
    <row r="83" spans="1:29" ht="14.5" thickBot="1" x14ac:dyDescent="0.3">
      <c r="A83" s="194"/>
      <c r="B83" s="194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7">SUMPRODUCT($D80:$D82,F80:F82)</f>
        <v>#REF!</v>
      </c>
      <c r="G83" s="29" t="e">
        <f t="shared" si="57"/>
        <v>#REF!</v>
      </c>
      <c r="H83" s="29" t="e">
        <f t="shared" si="57"/>
        <v>#REF!</v>
      </c>
      <c r="I83" s="29" t="e">
        <f t="shared" si="57"/>
        <v>#REF!</v>
      </c>
      <c r="J83" s="29" t="e">
        <f t="shared" si="57"/>
        <v>#REF!</v>
      </c>
      <c r="K83" s="29" t="e">
        <f t="shared" si="57"/>
        <v>#REF!</v>
      </c>
      <c r="L83" s="29" t="e">
        <f t="shared" si="57"/>
        <v>#REF!</v>
      </c>
      <c r="M83" s="29" t="e">
        <f t="shared" si="57"/>
        <v>#REF!</v>
      </c>
      <c r="N83" s="29" t="e">
        <f t="shared" si="57"/>
        <v>#REF!</v>
      </c>
      <c r="O83" s="29" t="e">
        <f t="shared" si="57"/>
        <v>#REF!</v>
      </c>
      <c r="P83" s="29" t="e">
        <f t="shared" si="57"/>
        <v>#REF!</v>
      </c>
      <c r="Q83" s="29" t="e">
        <f t="shared" si="57"/>
        <v>#REF!</v>
      </c>
      <c r="R83" s="29" t="e">
        <f t="shared" si="57"/>
        <v>#REF!</v>
      </c>
      <c r="S83" s="29" t="e">
        <f t="shared" si="57"/>
        <v>#REF!</v>
      </c>
      <c r="T83" s="29" t="e">
        <f t="shared" si="57"/>
        <v>#REF!</v>
      </c>
      <c r="U83" s="29" t="e">
        <f t="shared" si="57"/>
        <v>#REF!</v>
      </c>
      <c r="V83" s="29" t="e">
        <f t="shared" si="57"/>
        <v>#REF!</v>
      </c>
      <c r="W83" s="29" t="e">
        <f t="shared" si="57"/>
        <v>#REF!</v>
      </c>
      <c r="X83" s="29" t="e">
        <f t="shared" si="57"/>
        <v>#REF!</v>
      </c>
      <c r="Y83" s="29" t="e">
        <f t="shared" si="57"/>
        <v>#REF!</v>
      </c>
      <c r="Z83" s="29" t="e">
        <f t="shared" si="57"/>
        <v>#REF!</v>
      </c>
      <c r="AA83" s="29" t="e">
        <f t="shared" si="57"/>
        <v>#REF!</v>
      </c>
      <c r="AB83" s="29" t="e">
        <f t="shared" si="57"/>
        <v>#REF!</v>
      </c>
      <c r="AC83" s="30" t="e">
        <f>+SUM(E83:AB83)</f>
        <v>#REF!</v>
      </c>
    </row>
    <row r="84" spans="1:29" ht="14" x14ac:dyDescent="0.25">
      <c r="A84" s="192" t="e">
        <f t="shared" ref="A84" si="58">A31</f>
        <v>#REF!</v>
      </c>
      <c r="B84" s="193"/>
      <c r="C84" s="13" t="s">
        <v>35</v>
      </c>
      <c r="D84" s="14" t="e">
        <f>+D31</f>
        <v>#REF!</v>
      </c>
      <c r="E84" s="10" t="e">
        <f>#REF!</f>
        <v>#REF!</v>
      </c>
      <c r="F84" s="10" t="e">
        <f>#REF!</f>
        <v>#REF!</v>
      </c>
      <c r="G84" s="10" t="e">
        <f>#REF!</f>
        <v>#REF!</v>
      </c>
      <c r="H84" s="10" t="e">
        <f>#REF!</f>
        <v>#REF!</v>
      </c>
      <c r="I84" s="10" t="e">
        <f>#REF!</f>
        <v>#REF!</v>
      </c>
      <c r="J84" s="10" t="e">
        <f>#REF!</f>
        <v>#REF!</v>
      </c>
      <c r="K84" s="10" t="e">
        <f>#REF!</f>
        <v>#REF!</v>
      </c>
      <c r="L84" s="10" t="e">
        <f>#REF!</f>
        <v>#REF!</v>
      </c>
      <c r="M84" s="10" t="e">
        <f>#REF!</f>
        <v>#REF!</v>
      </c>
      <c r="N84" s="10" t="e">
        <f>#REF!</f>
        <v>#REF!</v>
      </c>
      <c r="O84" s="10" t="e">
        <f>#REF!</f>
        <v>#REF!</v>
      </c>
      <c r="P84" s="10" t="e">
        <f>#REF!</f>
        <v>#REF!</v>
      </c>
      <c r="Q84" s="10" t="e">
        <f>#REF!</f>
        <v>#REF!</v>
      </c>
      <c r="R84" s="10" t="e">
        <f>#REF!</f>
        <v>#REF!</v>
      </c>
      <c r="S84" s="10" t="e">
        <f>#REF!</f>
        <v>#REF!</v>
      </c>
      <c r="T84" s="10" t="e">
        <f>#REF!</f>
        <v>#REF!</v>
      </c>
      <c r="U84" s="10" t="e">
        <f>#REF!</f>
        <v>#REF!</v>
      </c>
      <c r="V84" s="10" t="e">
        <f>#REF!</f>
        <v>#REF!</v>
      </c>
      <c r="W84" s="10" t="e">
        <f>#REF!</f>
        <v>#REF!</v>
      </c>
      <c r="X84" s="10" t="e">
        <f>#REF!</f>
        <v>#REF!</v>
      </c>
      <c r="Y84" s="10" t="e">
        <f>#REF!</f>
        <v>#REF!</v>
      </c>
      <c r="Z84" s="10" t="e">
        <f>#REF!</f>
        <v>#REF!</v>
      </c>
      <c r="AA84" s="10" t="e">
        <f>#REF!</f>
        <v>#REF!</v>
      </c>
      <c r="AB84" s="10" t="e">
        <f>#REF!</f>
        <v>#REF!</v>
      </c>
      <c r="AC84" s="12" t="e">
        <f>+SUM(E84:AB84)*D84</f>
        <v>#REF!</v>
      </c>
    </row>
    <row r="85" spans="1:29" ht="14" x14ac:dyDescent="0.25">
      <c r="A85" s="193"/>
      <c r="B85" s="193"/>
      <c r="C85" s="17" t="s">
        <v>36</v>
      </c>
      <c r="D85" s="18" t="e">
        <f>+D32</f>
        <v>#REF!</v>
      </c>
      <c r="E85" s="10" t="e">
        <f>#REF!</f>
        <v>#REF!</v>
      </c>
      <c r="F85" s="10" t="e">
        <f>#REF!</f>
        <v>#REF!</v>
      </c>
      <c r="G85" s="10" t="e">
        <f>#REF!</f>
        <v>#REF!</v>
      </c>
      <c r="H85" s="10" t="e">
        <f>#REF!</f>
        <v>#REF!</v>
      </c>
      <c r="I85" s="10" t="e">
        <f>#REF!</f>
        <v>#REF!</v>
      </c>
      <c r="J85" s="10" t="e">
        <f>#REF!</f>
        <v>#REF!</v>
      </c>
      <c r="K85" s="10" t="e">
        <f>#REF!</f>
        <v>#REF!</v>
      </c>
      <c r="L85" s="10" t="e">
        <f>#REF!</f>
        <v>#REF!</v>
      </c>
      <c r="M85" s="10" t="e">
        <f>#REF!</f>
        <v>#REF!</v>
      </c>
      <c r="N85" s="10" t="e">
        <f>#REF!</f>
        <v>#REF!</v>
      </c>
      <c r="O85" s="10" t="e">
        <f>#REF!</f>
        <v>#REF!</v>
      </c>
      <c r="P85" s="10" t="e">
        <f>#REF!</f>
        <v>#REF!</v>
      </c>
      <c r="Q85" s="10" t="e">
        <f>#REF!</f>
        <v>#REF!</v>
      </c>
      <c r="R85" s="10" t="e">
        <f>#REF!</f>
        <v>#REF!</v>
      </c>
      <c r="S85" s="10" t="e">
        <f>#REF!</f>
        <v>#REF!</v>
      </c>
      <c r="T85" s="10" t="e">
        <f>#REF!</f>
        <v>#REF!</v>
      </c>
      <c r="U85" s="10" t="e">
        <f>#REF!</f>
        <v>#REF!</v>
      </c>
      <c r="V85" s="10" t="e">
        <f>#REF!</f>
        <v>#REF!</v>
      </c>
      <c r="W85" s="10" t="e">
        <f>#REF!</f>
        <v>#REF!</v>
      </c>
      <c r="X85" s="10" t="e">
        <f>#REF!</f>
        <v>#REF!</v>
      </c>
      <c r="Y85" s="10" t="e">
        <f>#REF!</f>
        <v>#REF!</v>
      </c>
      <c r="Z85" s="10" t="e">
        <f>#REF!</f>
        <v>#REF!</v>
      </c>
      <c r="AA85" s="10" t="e">
        <f>#REF!</f>
        <v>#REF!</v>
      </c>
      <c r="AB85" s="10" t="e">
        <f>#REF!</f>
        <v>#REF!</v>
      </c>
      <c r="AC85" s="12" t="e">
        <f>+SUM(E85:AB85)*D85</f>
        <v>#REF!</v>
      </c>
    </row>
    <row r="86" spans="1:29" ht="14" x14ac:dyDescent="0.25">
      <c r="A86" s="193"/>
      <c r="B86" s="193"/>
      <c r="C86" s="22" t="s">
        <v>37</v>
      </c>
      <c r="D86" s="23" t="e">
        <f>+D33</f>
        <v>#REF!</v>
      </c>
      <c r="E86" s="10" t="e">
        <f>#REF!</f>
        <v>#REF!</v>
      </c>
      <c r="F86" s="10" t="e">
        <f>#REF!</f>
        <v>#REF!</v>
      </c>
      <c r="G86" s="10" t="e">
        <f>#REF!</f>
        <v>#REF!</v>
      </c>
      <c r="H86" s="10" t="e">
        <f>#REF!</f>
        <v>#REF!</v>
      </c>
      <c r="I86" s="10" t="e">
        <f>#REF!</f>
        <v>#REF!</v>
      </c>
      <c r="J86" s="10" t="e">
        <f>#REF!</f>
        <v>#REF!</v>
      </c>
      <c r="K86" s="10" t="e">
        <f>#REF!</f>
        <v>#REF!</v>
      </c>
      <c r="L86" s="10" t="e">
        <f>#REF!</f>
        <v>#REF!</v>
      </c>
      <c r="M86" s="10" t="e">
        <f>#REF!</f>
        <v>#REF!</v>
      </c>
      <c r="N86" s="10" t="e">
        <f>#REF!</f>
        <v>#REF!</v>
      </c>
      <c r="O86" s="10" t="e">
        <f>#REF!</f>
        <v>#REF!</v>
      </c>
      <c r="P86" s="10" t="e">
        <f>#REF!</f>
        <v>#REF!</v>
      </c>
      <c r="Q86" s="10" t="e">
        <f>#REF!</f>
        <v>#REF!</v>
      </c>
      <c r="R86" s="10" t="e">
        <f>#REF!</f>
        <v>#REF!</v>
      </c>
      <c r="S86" s="10" t="e">
        <f>#REF!</f>
        <v>#REF!</v>
      </c>
      <c r="T86" s="10" t="e">
        <f>#REF!</f>
        <v>#REF!</v>
      </c>
      <c r="U86" s="10" t="e">
        <f>#REF!</f>
        <v>#REF!</v>
      </c>
      <c r="V86" s="10" t="e">
        <f>#REF!</f>
        <v>#REF!</v>
      </c>
      <c r="W86" s="10" t="e">
        <f>#REF!</f>
        <v>#REF!</v>
      </c>
      <c r="X86" s="10" t="e">
        <f>#REF!</f>
        <v>#REF!</v>
      </c>
      <c r="Y86" s="10" t="e">
        <f>#REF!</f>
        <v>#REF!</v>
      </c>
      <c r="Z86" s="10" t="e">
        <f>#REF!</f>
        <v>#REF!</v>
      </c>
      <c r="AA86" s="10" t="e">
        <f>#REF!</f>
        <v>#REF!</v>
      </c>
      <c r="AB86" s="10" t="e">
        <f>#REF!</f>
        <v>#REF!</v>
      </c>
      <c r="AC86" s="12" t="e">
        <f>+SUM(E86:AB86)*D86</f>
        <v>#REF!</v>
      </c>
    </row>
    <row r="87" spans="1:29" ht="14.5" thickBot="1" x14ac:dyDescent="0.3">
      <c r="A87" s="194"/>
      <c r="B87" s="194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:AB87" si="59">SUMPRODUCT($D84:$D86,F84:F86)</f>
        <v>#REF!</v>
      </c>
      <c r="G87" s="29" t="e">
        <f t="shared" si="59"/>
        <v>#REF!</v>
      </c>
      <c r="H87" s="29" t="e">
        <f t="shared" si="59"/>
        <v>#REF!</v>
      </c>
      <c r="I87" s="29" t="e">
        <f t="shared" si="59"/>
        <v>#REF!</v>
      </c>
      <c r="J87" s="29" t="e">
        <f t="shared" si="59"/>
        <v>#REF!</v>
      </c>
      <c r="K87" s="29" t="e">
        <f t="shared" si="59"/>
        <v>#REF!</v>
      </c>
      <c r="L87" s="29" t="e">
        <f t="shared" si="59"/>
        <v>#REF!</v>
      </c>
      <c r="M87" s="29" t="e">
        <f t="shared" si="59"/>
        <v>#REF!</v>
      </c>
      <c r="N87" s="29" t="e">
        <f t="shared" si="59"/>
        <v>#REF!</v>
      </c>
      <c r="O87" s="29" t="e">
        <f t="shared" si="59"/>
        <v>#REF!</v>
      </c>
      <c r="P87" s="29" t="e">
        <f t="shared" si="59"/>
        <v>#REF!</v>
      </c>
      <c r="Q87" s="29" t="e">
        <f t="shared" si="59"/>
        <v>#REF!</v>
      </c>
      <c r="R87" s="29" t="e">
        <f t="shared" si="59"/>
        <v>#REF!</v>
      </c>
      <c r="S87" s="29" t="e">
        <f t="shared" si="59"/>
        <v>#REF!</v>
      </c>
      <c r="T87" s="29" t="e">
        <f t="shared" si="59"/>
        <v>#REF!</v>
      </c>
      <c r="U87" s="29" t="e">
        <f t="shared" si="59"/>
        <v>#REF!</v>
      </c>
      <c r="V87" s="29" t="e">
        <f t="shared" si="59"/>
        <v>#REF!</v>
      </c>
      <c r="W87" s="29" t="e">
        <f t="shared" si="59"/>
        <v>#REF!</v>
      </c>
      <c r="X87" s="29" t="e">
        <f t="shared" si="59"/>
        <v>#REF!</v>
      </c>
      <c r="Y87" s="29" t="e">
        <f t="shared" si="59"/>
        <v>#REF!</v>
      </c>
      <c r="Z87" s="29" t="e">
        <f t="shared" si="59"/>
        <v>#REF!</v>
      </c>
      <c r="AA87" s="29" t="e">
        <f t="shared" si="59"/>
        <v>#REF!</v>
      </c>
      <c r="AB87" s="29" t="e">
        <f t="shared" si="59"/>
        <v>#REF!</v>
      </c>
      <c r="AC87" s="30" t="e">
        <f>+SUM(E87:AB87)</f>
        <v>#REF!</v>
      </c>
    </row>
    <row r="88" spans="1:29" ht="14" x14ac:dyDescent="0.25">
      <c r="A88" s="192" t="e">
        <f t="shared" ref="A88" si="60">A35</f>
        <v>#REF!</v>
      </c>
      <c r="B88" s="192"/>
      <c r="C88" s="13" t="s">
        <v>35</v>
      </c>
      <c r="D88" s="14" t="e">
        <f>+D35</f>
        <v>#REF!</v>
      </c>
      <c r="E88" s="10" t="e">
        <f>#REF!</f>
        <v>#REF!</v>
      </c>
      <c r="F88" s="10" t="e">
        <f>#REF!</f>
        <v>#REF!</v>
      </c>
      <c r="G88" s="10" t="e">
        <f>#REF!</f>
        <v>#REF!</v>
      </c>
      <c r="H88" s="10" t="e">
        <f>#REF!</f>
        <v>#REF!</v>
      </c>
      <c r="I88" s="10" t="e">
        <f>#REF!</f>
        <v>#REF!</v>
      </c>
      <c r="J88" s="10" t="e">
        <f>#REF!</f>
        <v>#REF!</v>
      </c>
      <c r="K88" s="10" t="e">
        <f>#REF!</f>
        <v>#REF!</v>
      </c>
      <c r="L88" s="10" t="e">
        <f>#REF!</f>
        <v>#REF!</v>
      </c>
      <c r="M88" s="10" t="e">
        <f>#REF!</f>
        <v>#REF!</v>
      </c>
      <c r="N88" s="10" t="e">
        <f>#REF!</f>
        <v>#REF!</v>
      </c>
      <c r="O88" s="10" t="e">
        <f>#REF!</f>
        <v>#REF!</v>
      </c>
      <c r="P88" s="10" t="e">
        <f>#REF!</f>
        <v>#REF!</v>
      </c>
      <c r="Q88" s="10" t="e">
        <f>#REF!</f>
        <v>#REF!</v>
      </c>
      <c r="R88" s="10" t="e">
        <f>#REF!</f>
        <v>#REF!</v>
      </c>
      <c r="S88" s="10" t="e">
        <f>#REF!</f>
        <v>#REF!</v>
      </c>
      <c r="T88" s="10" t="e">
        <f>#REF!</f>
        <v>#REF!</v>
      </c>
      <c r="U88" s="10" t="e">
        <f>#REF!</f>
        <v>#REF!</v>
      </c>
      <c r="V88" s="10" t="e">
        <f>#REF!</f>
        <v>#REF!</v>
      </c>
      <c r="W88" s="10" t="e">
        <f>#REF!</f>
        <v>#REF!</v>
      </c>
      <c r="X88" s="10" t="e">
        <f>#REF!</f>
        <v>#REF!</v>
      </c>
      <c r="Y88" s="10" t="e">
        <f>#REF!</f>
        <v>#REF!</v>
      </c>
      <c r="Z88" s="10" t="e">
        <f>#REF!</f>
        <v>#REF!</v>
      </c>
      <c r="AA88" s="10" t="e">
        <f>#REF!</f>
        <v>#REF!</v>
      </c>
      <c r="AB88" s="10" t="e">
        <f>#REF!</f>
        <v>#REF!</v>
      </c>
      <c r="AC88" s="12" t="e">
        <f>+SUM(E88:AB88)*D88</f>
        <v>#REF!</v>
      </c>
    </row>
    <row r="89" spans="1:29" ht="14" x14ac:dyDescent="0.25">
      <c r="A89" s="193"/>
      <c r="B89" s="193"/>
      <c r="C89" s="17" t="s">
        <v>36</v>
      </c>
      <c r="D89" s="18" t="e">
        <f>+D36</f>
        <v>#REF!</v>
      </c>
      <c r="E89" s="10" t="e">
        <f>#REF!</f>
        <v>#REF!</v>
      </c>
      <c r="F89" s="10" t="e">
        <f>#REF!</f>
        <v>#REF!</v>
      </c>
      <c r="G89" s="10" t="e">
        <f>#REF!</f>
        <v>#REF!</v>
      </c>
      <c r="H89" s="10" t="e">
        <f>#REF!</f>
        <v>#REF!</v>
      </c>
      <c r="I89" s="10" t="e">
        <f>#REF!</f>
        <v>#REF!</v>
      </c>
      <c r="J89" s="10" t="e">
        <f>#REF!</f>
        <v>#REF!</v>
      </c>
      <c r="K89" s="10" t="e">
        <f>#REF!</f>
        <v>#REF!</v>
      </c>
      <c r="L89" s="10" t="e">
        <f>#REF!</f>
        <v>#REF!</v>
      </c>
      <c r="M89" s="10" t="e">
        <f>#REF!</f>
        <v>#REF!</v>
      </c>
      <c r="N89" s="10" t="e">
        <f>#REF!</f>
        <v>#REF!</v>
      </c>
      <c r="O89" s="10" t="e">
        <f>#REF!</f>
        <v>#REF!</v>
      </c>
      <c r="P89" s="10" t="e">
        <f>#REF!</f>
        <v>#REF!</v>
      </c>
      <c r="Q89" s="10" t="e">
        <f>#REF!</f>
        <v>#REF!</v>
      </c>
      <c r="R89" s="10" t="e">
        <f>#REF!</f>
        <v>#REF!</v>
      </c>
      <c r="S89" s="10" t="e">
        <f>#REF!</f>
        <v>#REF!</v>
      </c>
      <c r="T89" s="10" t="e">
        <f>#REF!</f>
        <v>#REF!</v>
      </c>
      <c r="U89" s="10" t="e">
        <f>#REF!</f>
        <v>#REF!</v>
      </c>
      <c r="V89" s="10" t="e">
        <f>#REF!</f>
        <v>#REF!</v>
      </c>
      <c r="W89" s="10" t="e">
        <f>#REF!</f>
        <v>#REF!</v>
      </c>
      <c r="X89" s="10" t="e">
        <f>#REF!</f>
        <v>#REF!</v>
      </c>
      <c r="Y89" s="10" t="e">
        <f>#REF!</f>
        <v>#REF!</v>
      </c>
      <c r="Z89" s="10" t="e">
        <f>#REF!</f>
        <v>#REF!</v>
      </c>
      <c r="AA89" s="10" t="e">
        <f>#REF!</f>
        <v>#REF!</v>
      </c>
      <c r="AB89" s="10" t="e">
        <f>#REF!</f>
        <v>#REF!</v>
      </c>
      <c r="AC89" s="12" t="e">
        <f>+SUM(E89:AB89)*D89</f>
        <v>#REF!</v>
      </c>
    </row>
    <row r="90" spans="1:29" ht="14" x14ac:dyDescent="0.25">
      <c r="A90" s="193"/>
      <c r="B90" s="193"/>
      <c r="C90" s="22" t="s">
        <v>37</v>
      </c>
      <c r="D90" s="23" t="e">
        <f>+D37</f>
        <v>#REF!</v>
      </c>
      <c r="E90" s="10" t="e">
        <f>#REF!</f>
        <v>#REF!</v>
      </c>
      <c r="F90" s="10" t="e">
        <f>#REF!</f>
        <v>#REF!</v>
      </c>
      <c r="G90" s="10" t="e">
        <f>#REF!</f>
        <v>#REF!</v>
      </c>
      <c r="H90" s="10" t="e">
        <f>#REF!</f>
        <v>#REF!</v>
      </c>
      <c r="I90" s="10" t="e">
        <f>#REF!</f>
        <v>#REF!</v>
      </c>
      <c r="J90" s="10" t="e">
        <f>#REF!</f>
        <v>#REF!</v>
      </c>
      <c r="K90" s="10" t="e">
        <f>#REF!</f>
        <v>#REF!</v>
      </c>
      <c r="L90" s="10" t="e">
        <f>#REF!</f>
        <v>#REF!</v>
      </c>
      <c r="M90" s="10" t="e">
        <f>#REF!</f>
        <v>#REF!</v>
      </c>
      <c r="N90" s="10" t="e">
        <f>#REF!</f>
        <v>#REF!</v>
      </c>
      <c r="O90" s="10" t="e">
        <f>#REF!</f>
        <v>#REF!</v>
      </c>
      <c r="P90" s="10" t="e">
        <f>#REF!</f>
        <v>#REF!</v>
      </c>
      <c r="Q90" s="10" t="e">
        <f>#REF!</f>
        <v>#REF!</v>
      </c>
      <c r="R90" s="10" t="e">
        <f>#REF!</f>
        <v>#REF!</v>
      </c>
      <c r="S90" s="10" t="e">
        <f>#REF!</f>
        <v>#REF!</v>
      </c>
      <c r="T90" s="10" t="e">
        <f>#REF!</f>
        <v>#REF!</v>
      </c>
      <c r="U90" s="10" t="e">
        <f>#REF!</f>
        <v>#REF!</v>
      </c>
      <c r="V90" s="10" t="e">
        <f>#REF!</f>
        <v>#REF!</v>
      </c>
      <c r="W90" s="10" t="e">
        <f>#REF!</f>
        <v>#REF!</v>
      </c>
      <c r="X90" s="10" t="e">
        <f>#REF!</f>
        <v>#REF!</v>
      </c>
      <c r="Y90" s="10" t="e">
        <f>#REF!</f>
        <v>#REF!</v>
      </c>
      <c r="Z90" s="10" t="e">
        <f>#REF!</f>
        <v>#REF!</v>
      </c>
      <c r="AA90" s="10" t="e">
        <f>#REF!</f>
        <v>#REF!</v>
      </c>
      <c r="AB90" s="10" t="e">
        <f>#REF!</f>
        <v>#REF!</v>
      </c>
      <c r="AC90" s="12" t="e">
        <f>+SUM(E90:AB90)*D90</f>
        <v>#REF!</v>
      </c>
    </row>
    <row r="91" spans="1:29" ht="14.5" thickBot="1" x14ac:dyDescent="0.3">
      <c r="A91" s="194"/>
      <c r="B91" s="194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:AB91" si="61">SUMPRODUCT($D88:$D90,F88:F90)</f>
        <v>#REF!</v>
      </c>
      <c r="G91" s="29" t="e">
        <f t="shared" si="61"/>
        <v>#REF!</v>
      </c>
      <c r="H91" s="29" t="e">
        <f t="shared" si="61"/>
        <v>#REF!</v>
      </c>
      <c r="I91" s="29" t="e">
        <f t="shared" si="61"/>
        <v>#REF!</v>
      </c>
      <c r="J91" s="29" t="e">
        <f t="shared" si="61"/>
        <v>#REF!</v>
      </c>
      <c r="K91" s="29" t="e">
        <f t="shared" si="61"/>
        <v>#REF!</v>
      </c>
      <c r="L91" s="29" t="e">
        <f t="shared" si="61"/>
        <v>#REF!</v>
      </c>
      <c r="M91" s="29" t="e">
        <f t="shared" si="61"/>
        <v>#REF!</v>
      </c>
      <c r="N91" s="29" t="e">
        <f t="shared" si="61"/>
        <v>#REF!</v>
      </c>
      <c r="O91" s="29" t="e">
        <f t="shared" si="61"/>
        <v>#REF!</v>
      </c>
      <c r="P91" s="29" t="e">
        <f t="shared" si="61"/>
        <v>#REF!</v>
      </c>
      <c r="Q91" s="29" t="e">
        <f t="shared" si="61"/>
        <v>#REF!</v>
      </c>
      <c r="R91" s="29" t="e">
        <f t="shared" si="61"/>
        <v>#REF!</v>
      </c>
      <c r="S91" s="29" t="e">
        <f t="shared" si="61"/>
        <v>#REF!</v>
      </c>
      <c r="T91" s="29" t="e">
        <f t="shared" si="61"/>
        <v>#REF!</v>
      </c>
      <c r="U91" s="29" t="e">
        <f t="shared" si="61"/>
        <v>#REF!</v>
      </c>
      <c r="V91" s="29" t="e">
        <f t="shared" si="61"/>
        <v>#REF!</v>
      </c>
      <c r="W91" s="29" t="e">
        <f t="shared" si="61"/>
        <v>#REF!</v>
      </c>
      <c r="X91" s="29" t="e">
        <f t="shared" si="61"/>
        <v>#REF!</v>
      </c>
      <c r="Y91" s="29" t="e">
        <f t="shared" si="61"/>
        <v>#REF!</v>
      </c>
      <c r="Z91" s="29" t="e">
        <f t="shared" si="61"/>
        <v>#REF!</v>
      </c>
      <c r="AA91" s="29" t="e">
        <f t="shared" si="61"/>
        <v>#REF!</v>
      </c>
      <c r="AB91" s="29" t="e">
        <f t="shared" si="61"/>
        <v>#REF!</v>
      </c>
      <c r="AC91" s="30" t="e">
        <f>+SUM(E91:AB91)</f>
        <v>#REF!</v>
      </c>
    </row>
    <row r="92" spans="1:29" ht="14" x14ac:dyDescent="0.25">
      <c r="A92" s="192" t="e">
        <f t="shared" ref="A92" si="62">A39</f>
        <v>#REF!</v>
      </c>
      <c r="B92" s="192"/>
      <c r="C92" s="13" t="s">
        <v>35</v>
      </c>
      <c r="D92" s="14" t="e">
        <f>+D39</f>
        <v>#REF!</v>
      </c>
      <c r="E92" s="10" t="e">
        <f>#REF!</f>
        <v>#REF!</v>
      </c>
      <c r="F92" s="10" t="e">
        <f>#REF!</f>
        <v>#REF!</v>
      </c>
      <c r="G92" s="10" t="e">
        <f>#REF!</f>
        <v>#REF!</v>
      </c>
      <c r="H92" s="10" t="e">
        <f>#REF!</f>
        <v>#REF!</v>
      </c>
      <c r="I92" s="10" t="e">
        <f>#REF!</f>
        <v>#REF!</v>
      </c>
      <c r="J92" s="10" t="e">
        <f>#REF!</f>
        <v>#REF!</v>
      </c>
      <c r="K92" s="10" t="e">
        <f>#REF!</f>
        <v>#REF!</v>
      </c>
      <c r="L92" s="10" t="e">
        <f>#REF!</f>
        <v>#REF!</v>
      </c>
      <c r="M92" s="10" t="e">
        <f>#REF!</f>
        <v>#REF!</v>
      </c>
      <c r="N92" s="10" t="e">
        <f>#REF!</f>
        <v>#REF!</v>
      </c>
      <c r="O92" s="10" t="e">
        <f>#REF!</f>
        <v>#REF!</v>
      </c>
      <c r="P92" s="10" t="e">
        <f>#REF!</f>
        <v>#REF!</v>
      </c>
      <c r="Q92" s="10" t="e">
        <f>#REF!</f>
        <v>#REF!</v>
      </c>
      <c r="R92" s="10" t="e">
        <f>#REF!</f>
        <v>#REF!</v>
      </c>
      <c r="S92" s="10" t="e">
        <f>#REF!</f>
        <v>#REF!</v>
      </c>
      <c r="T92" s="10" t="e">
        <f>#REF!</f>
        <v>#REF!</v>
      </c>
      <c r="U92" s="10" t="e">
        <f>#REF!</f>
        <v>#REF!</v>
      </c>
      <c r="V92" s="10" t="e">
        <f>#REF!</f>
        <v>#REF!</v>
      </c>
      <c r="W92" s="10" t="e">
        <f>#REF!</f>
        <v>#REF!</v>
      </c>
      <c r="X92" s="10" t="e">
        <f>#REF!</f>
        <v>#REF!</v>
      </c>
      <c r="Y92" s="10" t="e">
        <f>#REF!</f>
        <v>#REF!</v>
      </c>
      <c r="Z92" s="10" t="e">
        <f>#REF!</f>
        <v>#REF!</v>
      </c>
      <c r="AA92" s="10" t="e">
        <f>#REF!</f>
        <v>#REF!</v>
      </c>
      <c r="AB92" s="10" t="e">
        <f>#REF!</f>
        <v>#REF!</v>
      </c>
      <c r="AC92" s="12" t="e">
        <f>+SUM(E92:AB92)*D92</f>
        <v>#REF!</v>
      </c>
    </row>
    <row r="93" spans="1:29" ht="14" x14ac:dyDescent="0.25">
      <c r="A93" s="193"/>
      <c r="B93" s="193"/>
      <c r="C93" s="17" t="s">
        <v>36</v>
      </c>
      <c r="D93" s="18" t="e">
        <f>+D40</f>
        <v>#REF!</v>
      </c>
      <c r="E93" s="10" t="e">
        <f>#REF!</f>
        <v>#REF!</v>
      </c>
      <c r="F93" s="10" t="e">
        <f>#REF!</f>
        <v>#REF!</v>
      </c>
      <c r="G93" s="10" t="e">
        <f>#REF!</f>
        <v>#REF!</v>
      </c>
      <c r="H93" s="10" t="e">
        <f>#REF!</f>
        <v>#REF!</v>
      </c>
      <c r="I93" s="10" t="e">
        <f>#REF!</f>
        <v>#REF!</v>
      </c>
      <c r="J93" s="10" t="e">
        <f>#REF!</f>
        <v>#REF!</v>
      </c>
      <c r="K93" s="10" t="e">
        <f>#REF!</f>
        <v>#REF!</v>
      </c>
      <c r="L93" s="10" t="e">
        <f>#REF!</f>
        <v>#REF!</v>
      </c>
      <c r="M93" s="10" t="e">
        <f>#REF!</f>
        <v>#REF!</v>
      </c>
      <c r="N93" s="10" t="e">
        <f>#REF!</f>
        <v>#REF!</v>
      </c>
      <c r="O93" s="10" t="e">
        <f>#REF!</f>
        <v>#REF!</v>
      </c>
      <c r="P93" s="10" t="e">
        <f>#REF!</f>
        <v>#REF!</v>
      </c>
      <c r="Q93" s="10" t="e">
        <f>#REF!</f>
        <v>#REF!</v>
      </c>
      <c r="R93" s="10" t="e">
        <f>#REF!</f>
        <v>#REF!</v>
      </c>
      <c r="S93" s="10" t="e">
        <f>#REF!</f>
        <v>#REF!</v>
      </c>
      <c r="T93" s="10" t="e">
        <f>#REF!</f>
        <v>#REF!</v>
      </c>
      <c r="U93" s="10" t="e">
        <f>#REF!</f>
        <v>#REF!</v>
      </c>
      <c r="V93" s="10" t="e">
        <f>#REF!</f>
        <v>#REF!</v>
      </c>
      <c r="W93" s="10" t="e">
        <f>#REF!</f>
        <v>#REF!</v>
      </c>
      <c r="X93" s="10" t="e">
        <f>#REF!</f>
        <v>#REF!</v>
      </c>
      <c r="Y93" s="10" t="e">
        <f>#REF!</f>
        <v>#REF!</v>
      </c>
      <c r="Z93" s="10" t="e">
        <f>#REF!</f>
        <v>#REF!</v>
      </c>
      <c r="AA93" s="10" t="e">
        <f>#REF!</f>
        <v>#REF!</v>
      </c>
      <c r="AB93" s="10" t="e">
        <f>#REF!</f>
        <v>#REF!</v>
      </c>
      <c r="AC93" s="12" t="e">
        <f>+SUM(E93:AB93)*D93</f>
        <v>#REF!</v>
      </c>
    </row>
    <row r="94" spans="1:29" ht="14" x14ac:dyDescent="0.25">
      <c r="A94" s="193"/>
      <c r="B94" s="193"/>
      <c r="C94" s="22" t="s">
        <v>37</v>
      </c>
      <c r="D94" s="23" t="e">
        <f>+D41</f>
        <v>#REF!</v>
      </c>
      <c r="E94" s="10" t="e">
        <f>#REF!</f>
        <v>#REF!</v>
      </c>
      <c r="F94" s="10" t="e">
        <f>#REF!</f>
        <v>#REF!</v>
      </c>
      <c r="G94" s="10" t="e">
        <f>#REF!</f>
        <v>#REF!</v>
      </c>
      <c r="H94" s="10" t="e">
        <f>#REF!</f>
        <v>#REF!</v>
      </c>
      <c r="I94" s="10" t="e">
        <f>#REF!</f>
        <v>#REF!</v>
      </c>
      <c r="J94" s="10" t="e">
        <f>#REF!</f>
        <v>#REF!</v>
      </c>
      <c r="K94" s="10" t="e">
        <f>#REF!</f>
        <v>#REF!</v>
      </c>
      <c r="L94" s="10" t="e">
        <f>#REF!</f>
        <v>#REF!</v>
      </c>
      <c r="M94" s="10" t="e">
        <f>#REF!</f>
        <v>#REF!</v>
      </c>
      <c r="N94" s="10" t="e">
        <f>#REF!</f>
        <v>#REF!</v>
      </c>
      <c r="O94" s="10" t="e">
        <f>#REF!</f>
        <v>#REF!</v>
      </c>
      <c r="P94" s="10" t="e">
        <f>#REF!</f>
        <v>#REF!</v>
      </c>
      <c r="Q94" s="10" t="e">
        <f>#REF!</f>
        <v>#REF!</v>
      </c>
      <c r="R94" s="10" t="e">
        <f>#REF!</f>
        <v>#REF!</v>
      </c>
      <c r="S94" s="10" t="e">
        <f>#REF!</f>
        <v>#REF!</v>
      </c>
      <c r="T94" s="10" t="e">
        <f>#REF!</f>
        <v>#REF!</v>
      </c>
      <c r="U94" s="10" t="e">
        <f>#REF!</f>
        <v>#REF!</v>
      </c>
      <c r="V94" s="10" t="e">
        <f>#REF!</f>
        <v>#REF!</v>
      </c>
      <c r="W94" s="10" t="e">
        <f>#REF!</f>
        <v>#REF!</v>
      </c>
      <c r="X94" s="10" t="e">
        <f>#REF!</f>
        <v>#REF!</v>
      </c>
      <c r="Y94" s="10" t="e">
        <f>#REF!</f>
        <v>#REF!</v>
      </c>
      <c r="Z94" s="10" t="e">
        <f>#REF!</f>
        <v>#REF!</v>
      </c>
      <c r="AA94" s="10" t="e">
        <f>#REF!</f>
        <v>#REF!</v>
      </c>
      <c r="AB94" s="10" t="e">
        <f>#REF!</f>
        <v>#REF!</v>
      </c>
      <c r="AC94" s="12" t="e">
        <f>+SUM(E94:AB94)*D94</f>
        <v>#REF!</v>
      </c>
    </row>
    <row r="95" spans="1:29" ht="14.5" thickBot="1" x14ac:dyDescent="0.3">
      <c r="A95" s="194"/>
      <c r="B95" s="194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:AB95" si="63">SUMPRODUCT($D92:$D94,F92:F94)</f>
        <v>#REF!</v>
      </c>
      <c r="G95" s="29" t="e">
        <f t="shared" si="63"/>
        <v>#REF!</v>
      </c>
      <c r="H95" s="29" t="e">
        <f t="shared" si="63"/>
        <v>#REF!</v>
      </c>
      <c r="I95" s="29" t="e">
        <f t="shared" si="63"/>
        <v>#REF!</v>
      </c>
      <c r="J95" s="29" t="e">
        <f t="shared" si="63"/>
        <v>#REF!</v>
      </c>
      <c r="K95" s="29" t="e">
        <f t="shared" si="63"/>
        <v>#REF!</v>
      </c>
      <c r="L95" s="29" t="e">
        <f t="shared" si="63"/>
        <v>#REF!</v>
      </c>
      <c r="M95" s="29" t="e">
        <f t="shared" si="63"/>
        <v>#REF!</v>
      </c>
      <c r="N95" s="29" t="e">
        <f t="shared" si="63"/>
        <v>#REF!</v>
      </c>
      <c r="O95" s="29" t="e">
        <f t="shared" si="63"/>
        <v>#REF!</v>
      </c>
      <c r="P95" s="29" t="e">
        <f t="shared" si="63"/>
        <v>#REF!</v>
      </c>
      <c r="Q95" s="29" t="e">
        <f t="shared" si="63"/>
        <v>#REF!</v>
      </c>
      <c r="R95" s="29" t="e">
        <f t="shared" si="63"/>
        <v>#REF!</v>
      </c>
      <c r="S95" s="29" t="e">
        <f t="shared" si="63"/>
        <v>#REF!</v>
      </c>
      <c r="T95" s="29" t="e">
        <f t="shared" si="63"/>
        <v>#REF!</v>
      </c>
      <c r="U95" s="29" t="e">
        <f t="shared" si="63"/>
        <v>#REF!</v>
      </c>
      <c r="V95" s="29" t="e">
        <f t="shared" si="63"/>
        <v>#REF!</v>
      </c>
      <c r="W95" s="29" t="e">
        <f t="shared" si="63"/>
        <v>#REF!</v>
      </c>
      <c r="X95" s="29" t="e">
        <f t="shared" si="63"/>
        <v>#REF!</v>
      </c>
      <c r="Y95" s="29" t="e">
        <f t="shared" si="63"/>
        <v>#REF!</v>
      </c>
      <c r="Z95" s="29" t="e">
        <f t="shared" si="63"/>
        <v>#REF!</v>
      </c>
      <c r="AA95" s="29" t="e">
        <f t="shared" si="63"/>
        <v>#REF!</v>
      </c>
      <c r="AB95" s="29" t="e">
        <f t="shared" si="63"/>
        <v>#REF!</v>
      </c>
      <c r="AC95" s="30" t="e">
        <f>+SUM(E95:AB95)</f>
        <v>#REF!</v>
      </c>
    </row>
    <row r="96" spans="1:29" ht="14" x14ac:dyDescent="0.25">
      <c r="A96" s="192" t="e">
        <f t="shared" ref="A96" si="64">A43</f>
        <v>#REF!</v>
      </c>
      <c r="B96" s="192"/>
      <c r="C96" s="13" t="s">
        <v>35</v>
      </c>
      <c r="D96" s="14" t="e">
        <f>+D43</f>
        <v>#REF!</v>
      </c>
      <c r="E96" s="10" t="e">
        <f>#REF!</f>
        <v>#REF!</v>
      </c>
      <c r="F96" s="10" t="e">
        <f>#REF!</f>
        <v>#REF!</v>
      </c>
      <c r="G96" s="10" t="e">
        <f>#REF!</f>
        <v>#REF!</v>
      </c>
      <c r="H96" s="10" t="e">
        <f>#REF!</f>
        <v>#REF!</v>
      </c>
      <c r="I96" s="10" t="e">
        <f>#REF!</f>
        <v>#REF!</v>
      </c>
      <c r="J96" s="10" t="e">
        <f>#REF!</f>
        <v>#REF!</v>
      </c>
      <c r="K96" s="10" t="e">
        <f>#REF!</f>
        <v>#REF!</v>
      </c>
      <c r="L96" s="10" t="e">
        <f>#REF!</f>
        <v>#REF!</v>
      </c>
      <c r="M96" s="10" t="e">
        <f>#REF!</f>
        <v>#REF!</v>
      </c>
      <c r="N96" s="10" t="e">
        <f>#REF!</f>
        <v>#REF!</v>
      </c>
      <c r="O96" s="10" t="e">
        <f>#REF!</f>
        <v>#REF!</v>
      </c>
      <c r="P96" s="10" t="e">
        <f>#REF!</f>
        <v>#REF!</v>
      </c>
      <c r="Q96" s="10" t="e">
        <f>#REF!</f>
        <v>#REF!</v>
      </c>
      <c r="R96" s="10" t="e">
        <f>#REF!</f>
        <v>#REF!</v>
      </c>
      <c r="S96" s="10" t="e">
        <f>#REF!</f>
        <v>#REF!</v>
      </c>
      <c r="T96" s="10" t="e">
        <f>#REF!</f>
        <v>#REF!</v>
      </c>
      <c r="U96" s="10" t="e">
        <f>#REF!</f>
        <v>#REF!</v>
      </c>
      <c r="V96" s="10" t="e">
        <f>#REF!</f>
        <v>#REF!</v>
      </c>
      <c r="W96" s="10" t="e">
        <f>#REF!</f>
        <v>#REF!</v>
      </c>
      <c r="X96" s="10" t="e">
        <f>#REF!</f>
        <v>#REF!</v>
      </c>
      <c r="Y96" s="10" t="e">
        <f>#REF!</f>
        <v>#REF!</v>
      </c>
      <c r="Z96" s="10" t="e">
        <f>#REF!</f>
        <v>#REF!</v>
      </c>
      <c r="AA96" s="10" t="e">
        <f>#REF!</f>
        <v>#REF!</v>
      </c>
      <c r="AB96" s="10" t="e">
        <f>#REF!</f>
        <v>#REF!</v>
      </c>
      <c r="AC96" s="12" t="e">
        <f>+SUM(E96:AB96)*D96</f>
        <v>#REF!</v>
      </c>
    </row>
    <row r="97" spans="1:29" ht="14" x14ac:dyDescent="0.25">
      <c r="A97" s="193"/>
      <c r="B97" s="193"/>
      <c r="C97" s="17" t="s">
        <v>36</v>
      </c>
      <c r="D97" s="18" t="e">
        <f>+D44</f>
        <v>#REF!</v>
      </c>
      <c r="E97" s="10" t="e">
        <f>#REF!</f>
        <v>#REF!</v>
      </c>
      <c r="F97" s="10" t="e">
        <f>#REF!</f>
        <v>#REF!</v>
      </c>
      <c r="G97" s="10" t="e">
        <f>#REF!</f>
        <v>#REF!</v>
      </c>
      <c r="H97" s="10" t="e">
        <f>#REF!</f>
        <v>#REF!</v>
      </c>
      <c r="I97" s="10" t="e">
        <f>#REF!</f>
        <v>#REF!</v>
      </c>
      <c r="J97" s="10" t="e">
        <f>#REF!</f>
        <v>#REF!</v>
      </c>
      <c r="K97" s="10" t="e">
        <f>#REF!</f>
        <v>#REF!</v>
      </c>
      <c r="L97" s="10" t="e">
        <f>#REF!</f>
        <v>#REF!</v>
      </c>
      <c r="M97" s="10" t="e">
        <f>#REF!</f>
        <v>#REF!</v>
      </c>
      <c r="N97" s="10" t="e">
        <f>#REF!</f>
        <v>#REF!</v>
      </c>
      <c r="O97" s="10" t="e">
        <f>#REF!</f>
        <v>#REF!</v>
      </c>
      <c r="P97" s="10" t="e">
        <f>#REF!</f>
        <v>#REF!</v>
      </c>
      <c r="Q97" s="10" t="e">
        <f>#REF!</f>
        <v>#REF!</v>
      </c>
      <c r="R97" s="10" t="e">
        <f>#REF!</f>
        <v>#REF!</v>
      </c>
      <c r="S97" s="10" t="e">
        <f>#REF!</f>
        <v>#REF!</v>
      </c>
      <c r="T97" s="10" t="e">
        <f>#REF!</f>
        <v>#REF!</v>
      </c>
      <c r="U97" s="10" t="e">
        <f>#REF!</f>
        <v>#REF!</v>
      </c>
      <c r="V97" s="10" t="e">
        <f>#REF!</f>
        <v>#REF!</v>
      </c>
      <c r="W97" s="10" t="e">
        <f>#REF!</f>
        <v>#REF!</v>
      </c>
      <c r="X97" s="10" t="e">
        <f>#REF!</f>
        <v>#REF!</v>
      </c>
      <c r="Y97" s="10" t="e">
        <f>#REF!</f>
        <v>#REF!</v>
      </c>
      <c r="Z97" s="10" t="e">
        <f>#REF!</f>
        <v>#REF!</v>
      </c>
      <c r="AA97" s="10" t="e">
        <f>#REF!</f>
        <v>#REF!</v>
      </c>
      <c r="AB97" s="10" t="e">
        <f>#REF!</f>
        <v>#REF!</v>
      </c>
      <c r="AC97" s="12" t="e">
        <f>+SUM(E97:AB97)*D97</f>
        <v>#REF!</v>
      </c>
    </row>
    <row r="98" spans="1:29" ht="14" x14ac:dyDescent="0.25">
      <c r="A98" s="193"/>
      <c r="B98" s="193"/>
      <c r="C98" s="22" t="s">
        <v>37</v>
      </c>
      <c r="D98" s="23" t="e">
        <f>+D45</f>
        <v>#REF!</v>
      </c>
      <c r="E98" s="10" t="e">
        <f>#REF!</f>
        <v>#REF!</v>
      </c>
      <c r="F98" s="10" t="e">
        <f>#REF!</f>
        <v>#REF!</v>
      </c>
      <c r="G98" s="10" t="e">
        <f>#REF!</f>
        <v>#REF!</v>
      </c>
      <c r="H98" s="10" t="e">
        <f>#REF!</f>
        <v>#REF!</v>
      </c>
      <c r="I98" s="10" t="e">
        <f>#REF!</f>
        <v>#REF!</v>
      </c>
      <c r="J98" s="10" t="e">
        <f>#REF!</f>
        <v>#REF!</v>
      </c>
      <c r="K98" s="10" t="e">
        <f>#REF!</f>
        <v>#REF!</v>
      </c>
      <c r="L98" s="10" t="e">
        <f>#REF!</f>
        <v>#REF!</v>
      </c>
      <c r="M98" s="10" t="e">
        <f>#REF!</f>
        <v>#REF!</v>
      </c>
      <c r="N98" s="10" t="e">
        <f>#REF!</f>
        <v>#REF!</v>
      </c>
      <c r="O98" s="10" t="e">
        <f>#REF!</f>
        <v>#REF!</v>
      </c>
      <c r="P98" s="10" t="e">
        <f>#REF!</f>
        <v>#REF!</v>
      </c>
      <c r="Q98" s="10" t="e">
        <f>#REF!</f>
        <v>#REF!</v>
      </c>
      <c r="R98" s="10" t="e">
        <f>#REF!</f>
        <v>#REF!</v>
      </c>
      <c r="S98" s="10" t="e">
        <f>#REF!</f>
        <v>#REF!</v>
      </c>
      <c r="T98" s="10" t="e">
        <f>#REF!</f>
        <v>#REF!</v>
      </c>
      <c r="U98" s="10" t="e">
        <f>#REF!</f>
        <v>#REF!</v>
      </c>
      <c r="V98" s="10" t="e">
        <f>#REF!</f>
        <v>#REF!</v>
      </c>
      <c r="W98" s="10" t="e">
        <f>#REF!</f>
        <v>#REF!</v>
      </c>
      <c r="X98" s="10" t="e">
        <f>#REF!</f>
        <v>#REF!</v>
      </c>
      <c r="Y98" s="10" t="e">
        <f>#REF!</f>
        <v>#REF!</v>
      </c>
      <c r="Z98" s="10" t="e">
        <f>#REF!</f>
        <v>#REF!</v>
      </c>
      <c r="AA98" s="10" t="e">
        <f>#REF!</f>
        <v>#REF!</v>
      </c>
      <c r="AB98" s="10" t="e">
        <f>#REF!</f>
        <v>#REF!</v>
      </c>
      <c r="AC98" s="12" t="e">
        <f>+SUM(E98:AB98)*D98</f>
        <v>#REF!</v>
      </c>
    </row>
    <row r="99" spans="1:29" ht="14.5" thickBot="1" x14ac:dyDescent="0.3">
      <c r="A99" s="194"/>
      <c r="B99" s="194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:AB99" si="65">SUMPRODUCT($D96:$D98,F96:F98)</f>
        <v>#REF!</v>
      </c>
      <c r="G99" s="29" t="e">
        <f t="shared" si="65"/>
        <v>#REF!</v>
      </c>
      <c r="H99" s="29" t="e">
        <f t="shared" si="65"/>
        <v>#REF!</v>
      </c>
      <c r="I99" s="29" t="e">
        <f t="shared" si="65"/>
        <v>#REF!</v>
      </c>
      <c r="J99" s="29" t="e">
        <f t="shared" si="65"/>
        <v>#REF!</v>
      </c>
      <c r="K99" s="29" t="e">
        <f t="shared" si="65"/>
        <v>#REF!</v>
      </c>
      <c r="L99" s="29" t="e">
        <f t="shared" si="65"/>
        <v>#REF!</v>
      </c>
      <c r="M99" s="29" t="e">
        <f t="shared" si="65"/>
        <v>#REF!</v>
      </c>
      <c r="N99" s="29" t="e">
        <f t="shared" si="65"/>
        <v>#REF!</v>
      </c>
      <c r="O99" s="29" t="e">
        <f t="shared" si="65"/>
        <v>#REF!</v>
      </c>
      <c r="P99" s="29" t="e">
        <f t="shared" si="65"/>
        <v>#REF!</v>
      </c>
      <c r="Q99" s="29" t="e">
        <f t="shared" si="65"/>
        <v>#REF!</v>
      </c>
      <c r="R99" s="29" t="e">
        <f t="shared" si="65"/>
        <v>#REF!</v>
      </c>
      <c r="S99" s="29" t="e">
        <f t="shared" si="65"/>
        <v>#REF!</v>
      </c>
      <c r="T99" s="29" t="e">
        <f t="shared" si="65"/>
        <v>#REF!</v>
      </c>
      <c r="U99" s="29" t="e">
        <f t="shared" si="65"/>
        <v>#REF!</v>
      </c>
      <c r="V99" s="29" t="e">
        <f t="shared" si="65"/>
        <v>#REF!</v>
      </c>
      <c r="W99" s="29" t="e">
        <f t="shared" si="65"/>
        <v>#REF!</v>
      </c>
      <c r="X99" s="29" t="e">
        <f t="shared" si="65"/>
        <v>#REF!</v>
      </c>
      <c r="Y99" s="29" t="e">
        <f t="shared" si="65"/>
        <v>#REF!</v>
      </c>
      <c r="Z99" s="29" t="e">
        <f t="shared" si="65"/>
        <v>#REF!</v>
      </c>
      <c r="AA99" s="29" t="e">
        <f t="shared" si="65"/>
        <v>#REF!</v>
      </c>
      <c r="AB99" s="29" t="e">
        <f t="shared" si="65"/>
        <v>#REF!</v>
      </c>
      <c r="AC99" s="30" t="e">
        <f>+SUM(E99:AB99)</f>
        <v>#REF!</v>
      </c>
    </row>
    <row r="100" spans="1:29" ht="14" x14ac:dyDescent="0.25">
      <c r="A100" s="192" t="e">
        <f t="shared" ref="A100" si="66">A47</f>
        <v>#REF!</v>
      </c>
      <c r="B100" s="192"/>
      <c r="C100" s="13" t="s">
        <v>35</v>
      </c>
      <c r="D100" s="14" t="e">
        <f>+D47</f>
        <v>#REF!</v>
      </c>
      <c r="E100" s="10" t="e">
        <f>#REF!</f>
        <v>#REF!</v>
      </c>
      <c r="F100" s="10" t="e">
        <f>#REF!</f>
        <v>#REF!</v>
      </c>
      <c r="G100" s="10" t="e">
        <f>#REF!</f>
        <v>#REF!</v>
      </c>
      <c r="H100" s="10" t="e">
        <f>#REF!</f>
        <v>#REF!</v>
      </c>
      <c r="I100" s="10" t="e">
        <f>#REF!</f>
        <v>#REF!</v>
      </c>
      <c r="J100" s="10" t="e">
        <f>#REF!</f>
        <v>#REF!</v>
      </c>
      <c r="K100" s="10" t="e">
        <f>#REF!</f>
        <v>#REF!</v>
      </c>
      <c r="L100" s="10" t="e">
        <f>#REF!</f>
        <v>#REF!</v>
      </c>
      <c r="M100" s="10" t="e">
        <f>#REF!</f>
        <v>#REF!</v>
      </c>
      <c r="N100" s="10" t="e">
        <f>#REF!</f>
        <v>#REF!</v>
      </c>
      <c r="O100" s="10" t="e">
        <f>#REF!</f>
        <v>#REF!</v>
      </c>
      <c r="P100" s="10" t="e">
        <f>#REF!</f>
        <v>#REF!</v>
      </c>
      <c r="Q100" s="10" t="e">
        <f>#REF!</f>
        <v>#REF!</v>
      </c>
      <c r="R100" s="10" t="e">
        <f>#REF!</f>
        <v>#REF!</v>
      </c>
      <c r="S100" s="10" t="e">
        <f>#REF!</f>
        <v>#REF!</v>
      </c>
      <c r="T100" s="10" t="e">
        <f>#REF!</f>
        <v>#REF!</v>
      </c>
      <c r="U100" s="10" t="e">
        <f>#REF!</f>
        <v>#REF!</v>
      </c>
      <c r="V100" s="10" t="e">
        <f>#REF!</f>
        <v>#REF!</v>
      </c>
      <c r="W100" s="10" t="e">
        <f>#REF!</f>
        <v>#REF!</v>
      </c>
      <c r="X100" s="10" t="e">
        <f>#REF!</f>
        <v>#REF!</v>
      </c>
      <c r="Y100" s="10" t="e">
        <f>#REF!</f>
        <v>#REF!</v>
      </c>
      <c r="Z100" s="10" t="e">
        <f>#REF!</f>
        <v>#REF!</v>
      </c>
      <c r="AA100" s="10" t="e">
        <f>#REF!</f>
        <v>#REF!</v>
      </c>
      <c r="AB100" s="10" t="e">
        <f>#REF!</f>
        <v>#REF!</v>
      </c>
      <c r="AC100" s="12" t="e">
        <f>+SUM(E100:AB100)*D100</f>
        <v>#REF!</v>
      </c>
    </row>
    <row r="101" spans="1:29" ht="14" x14ac:dyDescent="0.25">
      <c r="A101" s="193"/>
      <c r="B101" s="193"/>
      <c r="C101" s="17" t="s">
        <v>36</v>
      </c>
      <c r="D101" s="18" t="e">
        <f>+D48</f>
        <v>#REF!</v>
      </c>
      <c r="E101" s="10" t="e">
        <f>#REF!</f>
        <v>#REF!</v>
      </c>
      <c r="F101" s="10" t="e">
        <f>#REF!</f>
        <v>#REF!</v>
      </c>
      <c r="G101" s="10" t="e">
        <f>#REF!</f>
        <v>#REF!</v>
      </c>
      <c r="H101" s="10" t="e">
        <f>#REF!</f>
        <v>#REF!</v>
      </c>
      <c r="I101" s="10" t="e">
        <f>#REF!</f>
        <v>#REF!</v>
      </c>
      <c r="J101" s="10" t="e">
        <f>#REF!</f>
        <v>#REF!</v>
      </c>
      <c r="K101" s="10" t="e">
        <f>#REF!</f>
        <v>#REF!</v>
      </c>
      <c r="L101" s="10" t="e">
        <f>#REF!</f>
        <v>#REF!</v>
      </c>
      <c r="M101" s="10" t="e">
        <f>#REF!</f>
        <v>#REF!</v>
      </c>
      <c r="N101" s="10" t="e">
        <f>#REF!</f>
        <v>#REF!</v>
      </c>
      <c r="O101" s="10" t="e">
        <f>#REF!</f>
        <v>#REF!</v>
      </c>
      <c r="P101" s="10" t="e">
        <f>#REF!</f>
        <v>#REF!</v>
      </c>
      <c r="Q101" s="10" t="e">
        <f>#REF!</f>
        <v>#REF!</v>
      </c>
      <c r="R101" s="10" t="e">
        <f>#REF!</f>
        <v>#REF!</v>
      </c>
      <c r="S101" s="10" t="e">
        <f>#REF!</f>
        <v>#REF!</v>
      </c>
      <c r="T101" s="10" t="e">
        <f>#REF!</f>
        <v>#REF!</v>
      </c>
      <c r="U101" s="10" t="e">
        <f>#REF!</f>
        <v>#REF!</v>
      </c>
      <c r="V101" s="10" t="e">
        <f>#REF!</f>
        <v>#REF!</v>
      </c>
      <c r="W101" s="10" t="e">
        <f>#REF!</f>
        <v>#REF!</v>
      </c>
      <c r="X101" s="10" t="e">
        <f>#REF!</f>
        <v>#REF!</v>
      </c>
      <c r="Y101" s="10" t="e">
        <f>#REF!</f>
        <v>#REF!</v>
      </c>
      <c r="Z101" s="10" t="e">
        <f>#REF!</f>
        <v>#REF!</v>
      </c>
      <c r="AA101" s="10" t="e">
        <f>#REF!</f>
        <v>#REF!</v>
      </c>
      <c r="AB101" s="10" t="e">
        <f>#REF!</f>
        <v>#REF!</v>
      </c>
      <c r="AC101" s="12" t="e">
        <f>+SUM(E101:AB101)*D101</f>
        <v>#REF!</v>
      </c>
    </row>
    <row r="102" spans="1:29" ht="14" x14ac:dyDescent="0.25">
      <c r="A102" s="193"/>
      <c r="B102" s="193"/>
      <c r="C102" s="22" t="s">
        <v>37</v>
      </c>
      <c r="D102" s="23" t="e">
        <f>+D49</f>
        <v>#REF!</v>
      </c>
      <c r="E102" s="10" t="e">
        <f>#REF!</f>
        <v>#REF!</v>
      </c>
      <c r="F102" s="10" t="e">
        <f>#REF!</f>
        <v>#REF!</v>
      </c>
      <c r="G102" s="10" t="e">
        <f>#REF!</f>
        <v>#REF!</v>
      </c>
      <c r="H102" s="10" t="e">
        <f>#REF!</f>
        <v>#REF!</v>
      </c>
      <c r="I102" s="10" t="e">
        <f>#REF!</f>
        <v>#REF!</v>
      </c>
      <c r="J102" s="10" t="e">
        <f>#REF!</f>
        <v>#REF!</v>
      </c>
      <c r="K102" s="10" t="e">
        <f>#REF!</f>
        <v>#REF!</v>
      </c>
      <c r="L102" s="10" t="e">
        <f>#REF!</f>
        <v>#REF!</v>
      </c>
      <c r="M102" s="10" t="e">
        <f>#REF!</f>
        <v>#REF!</v>
      </c>
      <c r="N102" s="10" t="e">
        <f>#REF!</f>
        <v>#REF!</v>
      </c>
      <c r="O102" s="10" t="e">
        <f>#REF!</f>
        <v>#REF!</v>
      </c>
      <c r="P102" s="10" t="e">
        <f>#REF!</f>
        <v>#REF!</v>
      </c>
      <c r="Q102" s="10" t="e">
        <f>#REF!</f>
        <v>#REF!</v>
      </c>
      <c r="R102" s="10" t="e">
        <f>#REF!</f>
        <v>#REF!</v>
      </c>
      <c r="S102" s="10" t="e">
        <f>#REF!</f>
        <v>#REF!</v>
      </c>
      <c r="T102" s="10" t="e">
        <f>#REF!</f>
        <v>#REF!</v>
      </c>
      <c r="U102" s="10" t="e">
        <f>#REF!</f>
        <v>#REF!</v>
      </c>
      <c r="V102" s="10" t="e">
        <f>#REF!</f>
        <v>#REF!</v>
      </c>
      <c r="W102" s="10" t="e">
        <f>#REF!</f>
        <v>#REF!</v>
      </c>
      <c r="X102" s="10" t="e">
        <f>#REF!</f>
        <v>#REF!</v>
      </c>
      <c r="Y102" s="10" t="e">
        <f>#REF!</f>
        <v>#REF!</v>
      </c>
      <c r="Z102" s="10" t="e">
        <f>#REF!</f>
        <v>#REF!</v>
      </c>
      <c r="AA102" s="10" t="e">
        <f>#REF!</f>
        <v>#REF!</v>
      </c>
      <c r="AB102" s="10" t="e">
        <f>#REF!</f>
        <v>#REF!</v>
      </c>
      <c r="AC102" s="12" t="e">
        <f>+SUM(E102:AB102)*D102</f>
        <v>#REF!</v>
      </c>
    </row>
    <row r="103" spans="1:29" ht="14.5" thickBot="1" x14ac:dyDescent="0.3">
      <c r="A103" s="194"/>
      <c r="B103" s="194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:AB103" si="67">SUMPRODUCT($D100:$D102,F100:F102)</f>
        <v>#REF!</v>
      </c>
      <c r="G103" s="29" t="e">
        <f t="shared" si="67"/>
        <v>#REF!</v>
      </c>
      <c r="H103" s="29" t="e">
        <f t="shared" si="67"/>
        <v>#REF!</v>
      </c>
      <c r="I103" s="29" t="e">
        <f t="shared" si="67"/>
        <v>#REF!</v>
      </c>
      <c r="J103" s="29" t="e">
        <f t="shared" si="67"/>
        <v>#REF!</v>
      </c>
      <c r="K103" s="29" t="e">
        <f t="shared" si="67"/>
        <v>#REF!</v>
      </c>
      <c r="L103" s="29" t="e">
        <f t="shared" si="67"/>
        <v>#REF!</v>
      </c>
      <c r="M103" s="29" t="e">
        <f t="shared" si="67"/>
        <v>#REF!</v>
      </c>
      <c r="N103" s="29" t="e">
        <f t="shared" si="67"/>
        <v>#REF!</v>
      </c>
      <c r="O103" s="29" t="e">
        <f t="shared" si="67"/>
        <v>#REF!</v>
      </c>
      <c r="P103" s="29" t="e">
        <f t="shared" si="67"/>
        <v>#REF!</v>
      </c>
      <c r="Q103" s="29" t="e">
        <f t="shared" si="67"/>
        <v>#REF!</v>
      </c>
      <c r="R103" s="29" t="e">
        <f t="shared" si="67"/>
        <v>#REF!</v>
      </c>
      <c r="S103" s="29" t="e">
        <f t="shared" si="67"/>
        <v>#REF!</v>
      </c>
      <c r="T103" s="29" t="e">
        <f t="shared" si="67"/>
        <v>#REF!</v>
      </c>
      <c r="U103" s="29" t="e">
        <f t="shared" si="67"/>
        <v>#REF!</v>
      </c>
      <c r="V103" s="29" t="e">
        <f t="shared" si="67"/>
        <v>#REF!</v>
      </c>
      <c r="W103" s="29" t="e">
        <f t="shared" si="67"/>
        <v>#REF!</v>
      </c>
      <c r="X103" s="29" t="e">
        <f t="shared" si="67"/>
        <v>#REF!</v>
      </c>
      <c r="Y103" s="29" t="e">
        <f t="shared" si="67"/>
        <v>#REF!</v>
      </c>
      <c r="Z103" s="29" t="e">
        <f t="shared" si="67"/>
        <v>#REF!</v>
      </c>
      <c r="AA103" s="29" t="e">
        <f t="shared" si="67"/>
        <v>#REF!</v>
      </c>
      <c r="AB103" s="29" t="e">
        <f t="shared" si="67"/>
        <v>#REF!</v>
      </c>
      <c r="AC103" s="30" t="e">
        <f>+SUM(E103:AB103)</f>
        <v>#REF!</v>
      </c>
    </row>
    <row r="104" spans="1:29" ht="14" x14ac:dyDescent="0.25">
      <c r="A104" s="192" t="e">
        <f t="shared" ref="A104" si="68">A51</f>
        <v>#REF!</v>
      </c>
      <c r="B104" s="192"/>
      <c r="C104" s="13" t="s">
        <v>35</v>
      </c>
      <c r="D104" s="14" t="e">
        <f>+D51</f>
        <v>#REF!</v>
      </c>
      <c r="E104" s="10" t="e">
        <f>#REF!</f>
        <v>#REF!</v>
      </c>
      <c r="F104" s="10" t="e">
        <f>#REF!</f>
        <v>#REF!</v>
      </c>
      <c r="G104" s="10" t="e">
        <f>#REF!</f>
        <v>#REF!</v>
      </c>
      <c r="H104" s="10" t="e">
        <f>#REF!</f>
        <v>#REF!</v>
      </c>
      <c r="I104" s="10" t="e">
        <f>#REF!</f>
        <v>#REF!</v>
      </c>
      <c r="J104" s="10" t="e">
        <f>#REF!</f>
        <v>#REF!</v>
      </c>
      <c r="K104" s="10" t="e">
        <f>#REF!</f>
        <v>#REF!</v>
      </c>
      <c r="L104" s="10" t="e">
        <f>#REF!</f>
        <v>#REF!</v>
      </c>
      <c r="M104" s="10" t="e">
        <f>#REF!</f>
        <v>#REF!</v>
      </c>
      <c r="N104" s="10" t="e">
        <f>#REF!</f>
        <v>#REF!</v>
      </c>
      <c r="O104" s="10" t="e">
        <f>#REF!</f>
        <v>#REF!</v>
      </c>
      <c r="P104" s="10" t="e">
        <f>#REF!</f>
        <v>#REF!</v>
      </c>
      <c r="Q104" s="10" t="e">
        <f>#REF!</f>
        <v>#REF!</v>
      </c>
      <c r="R104" s="10" t="e">
        <f>#REF!</f>
        <v>#REF!</v>
      </c>
      <c r="S104" s="10" t="e">
        <f>#REF!</f>
        <v>#REF!</v>
      </c>
      <c r="T104" s="10" t="e">
        <f>#REF!</f>
        <v>#REF!</v>
      </c>
      <c r="U104" s="10" t="e">
        <f>#REF!</f>
        <v>#REF!</v>
      </c>
      <c r="V104" s="10" t="e">
        <f>#REF!</f>
        <v>#REF!</v>
      </c>
      <c r="W104" s="10" t="e">
        <f>#REF!</f>
        <v>#REF!</v>
      </c>
      <c r="X104" s="10" t="e">
        <f>#REF!</f>
        <v>#REF!</v>
      </c>
      <c r="Y104" s="10" t="e">
        <f>#REF!</f>
        <v>#REF!</v>
      </c>
      <c r="Z104" s="10" t="e">
        <f>#REF!</f>
        <v>#REF!</v>
      </c>
      <c r="AA104" s="10" t="e">
        <f>#REF!</f>
        <v>#REF!</v>
      </c>
      <c r="AB104" s="10" t="e">
        <f>#REF!</f>
        <v>#REF!</v>
      </c>
      <c r="AC104" s="12" t="e">
        <f>+SUM(E104:AB104)*D104</f>
        <v>#REF!</v>
      </c>
    </row>
    <row r="105" spans="1:29" ht="14" x14ac:dyDescent="0.25">
      <c r="A105" s="193"/>
      <c r="B105" s="193"/>
      <c r="C105" s="17" t="s">
        <v>36</v>
      </c>
      <c r="D105" s="18" t="e">
        <f>+D52</f>
        <v>#REF!</v>
      </c>
      <c r="E105" s="10" t="e">
        <f>#REF!</f>
        <v>#REF!</v>
      </c>
      <c r="F105" s="10" t="e">
        <f>#REF!</f>
        <v>#REF!</v>
      </c>
      <c r="G105" s="10" t="e">
        <f>#REF!</f>
        <v>#REF!</v>
      </c>
      <c r="H105" s="10" t="e">
        <f>#REF!</f>
        <v>#REF!</v>
      </c>
      <c r="I105" s="10" t="e">
        <f>#REF!</f>
        <v>#REF!</v>
      </c>
      <c r="J105" s="10" t="e">
        <f>#REF!</f>
        <v>#REF!</v>
      </c>
      <c r="K105" s="10" t="e">
        <f>#REF!</f>
        <v>#REF!</v>
      </c>
      <c r="L105" s="10" t="e">
        <f>#REF!</f>
        <v>#REF!</v>
      </c>
      <c r="M105" s="10" t="e">
        <f>#REF!</f>
        <v>#REF!</v>
      </c>
      <c r="N105" s="10" t="e">
        <f>#REF!</f>
        <v>#REF!</v>
      </c>
      <c r="O105" s="10" t="e">
        <f>#REF!</f>
        <v>#REF!</v>
      </c>
      <c r="P105" s="10" t="e">
        <f>#REF!</f>
        <v>#REF!</v>
      </c>
      <c r="Q105" s="10" t="e">
        <f>#REF!</f>
        <v>#REF!</v>
      </c>
      <c r="R105" s="10" t="e">
        <f>#REF!</f>
        <v>#REF!</v>
      </c>
      <c r="S105" s="10" t="e">
        <f>#REF!</f>
        <v>#REF!</v>
      </c>
      <c r="T105" s="10" t="e">
        <f>#REF!</f>
        <v>#REF!</v>
      </c>
      <c r="U105" s="10" t="e">
        <f>#REF!</f>
        <v>#REF!</v>
      </c>
      <c r="V105" s="10" t="e">
        <f>#REF!</f>
        <v>#REF!</v>
      </c>
      <c r="W105" s="10" t="e">
        <f>#REF!</f>
        <v>#REF!</v>
      </c>
      <c r="X105" s="10" t="e">
        <f>#REF!</f>
        <v>#REF!</v>
      </c>
      <c r="Y105" s="10" t="e">
        <f>#REF!</f>
        <v>#REF!</v>
      </c>
      <c r="Z105" s="10" t="e">
        <f>#REF!</f>
        <v>#REF!</v>
      </c>
      <c r="AA105" s="10" t="e">
        <f>#REF!</f>
        <v>#REF!</v>
      </c>
      <c r="AB105" s="10" t="e">
        <f>#REF!</f>
        <v>#REF!</v>
      </c>
      <c r="AC105" s="12" t="e">
        <f>+SUM(E105:AB105)*D105</f>
        <v>#REF!</v>
      </c>
    </row>
    <row r="106" spans="1:29" ht="14" x14ac:dyDescent="0.25">
      <c r="A106" s="193"/>
      <c r="B106" s="193"/>
      <c r="C106" s="22" t="s">
        <v>37</v>
      </c>
      <c r="D106" s="23" t="e">
        <f>+D53</f>
        <v>#REF!</v>
      </c>
      <c r="E106" s="10" t="e">
        <f>#REF!</f>
        <v>#REF!</v>
      </c>
      <c r="F106" s="10" t="e">
        <f>#REF!</f>
        <v>#REF!</v>
      </c>
      <c r="G106" s="10" t="e">
        <f>#REF!</f>
        <v>#REF!</v>
      </c>
      <c r="H106" s="10" t="e">
        <f>#REF!</f>
        <v>#REF!</v>
      </c>
      <c r="I106" s="10" t="e">
        <f>#REF!</f>
        <v>#REF!</v>
      </c>
      <c r="J106" s="10" t="e">
        <f>#REF!</f>
        <v>#REF!</v>
      </c>
      <c r="K106" s="10" t="e">
        <f>#REF!</f>
        <v>#REF!</v>
      </c>
      <c r="L106" s="10" t="e">
        <f>#REF!</f>
        <v>#REF!</v>
      </c>
      <c r="M106" s="10" t="e">
        <f>#REF!</f>
        <v>#REF!</v>
      </c>
      <c r="N106" s="10" t="e">
        <f>#REF!</f>
        <v>#REF!</v>
      </c>
      <c r="O106" s="10" t="e">
        <f>#REF!</f>
        <v>#REF!</v>
      </c>
      <c r="P106" s="10" t="e">
        <f>#REF!</f>
        <v>#REF!</v>
      </c>
      <c r="Q106" s="10" t="e">
        <f>#REF!</f>
        <v>#REF!</v>
      </c>
      <c r="R106" s="10" t="e">
        <f>#REF!</f>
        <v>#REF!</v>
      </c>
      <c r="S106" s="10" t="e">
        <f>#REF!</f>
        <v>#REF!</v>
      </c>
      <c r="T106" s="10" t="e">
        <f>#REF!</f>
        <v>#REF!</v>
      </c>
      <c r="U106" s="10" t="e">
        <f>#REF!</f>
        <v>#REF!</v>
      </c>
      <c r="V106" s="10" t="e">
        <f>#REF!</f>
        <v>#REF!</v>
      </c>
      <c r="W106" s="10" t="e">
        <f>#REF!</f>
        <v>#REF!</v>
      </c>
      <c r="X106" s="10" t="e">
        <f>#REF!</f>
        <v>#REF!</v>
      </c>
      <c r="Y106" s="10" t="e">
        <f>#REF!</f>
        <v>#REF!</v>
      </c>
      <c r="Z106" s="10" t="e">
        <f>#REF!</f>
        <v>#REF!</v>
      </c>
      <c r="AA106" s="10" t="e">
        <f>#REF!</f>
        <v>#REF!</v>
      </c>
      <c r="AB106" s="10" t="e">
        <f>#REF!</f>
        <v>#REF!</v>
      </c>
      <c r="AC106" s="12" t="e">
        <f>+SUM(E106:AB106)*D106</f>
        <v>#REF!</v>
      </c>
    </row>
    <row r="107" spans="1:29" ht="14.5" thickBot="1" x14ac:dyDescent="0.3">
      <c r="A107" s="194"/>
      <c r="B107" s="194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:AB107" si="69">SUMPRODUCT($D104:$D106,F104:F106)</f>
        <v>#REF!</v>
      </c>
      <c r="G107" s="29" t="e">
        <f t="shared" si="69"/>
        <v>#REF!</v>
      </c>
      <c r="H107" s="29" t="e">
        <f t="shared" si="69"/>
        <v>#REF!</v>
      </c>
      <c r="I107" s="29" t="e">
        <f t="shared" si="69"/>
        <v>#REF!</v>
      </c>
      <c r="J107" s="29" t="e">
        <f t="shared" si="69"/>
        <v>#REF!</v>
      </c>
      <c r="K107" s="29" t="e">
        <f t="shared" si="69"/>
        <v>#REF!</v>
      </c>
      <c r="L107" s="29" t="e">
        <f t="shared" si="69"/>
        <v>#REF!</v>
      </c>
      <c r="M107" s="29" t="e">
        <f t="shared" si="69"/>
        <v>#REF!</v>
      </c>
      <c r="N107" s="29" t="e">
        <f t="shared" si="69"/>
        <v>#REF!</v>
      </c>
      <c r="O107" s="29" t="e">
        <f t="shared" si="69"/>
        <v>#REF!</v>
      </c>
      <c r="P107" s="29" t="e">
        <f t="shared" si="69"/>
        <v>#REF!</v>
      </c>
      <c r="Q107" s="29" t="e">
        <f t="shared" si="69"/>
        <v>#REF!</v>
      </c>
      <c r="R107" s="29" t="e">
        <f t="shared" si="69"/>
        <v>#REF!</v>
      </c>
      <c r="S107" s="29" t="e">
        <f t="shared" si="69"/>
        <v>#REF!</v>
      </c>
      <c r="T107" s="29" t="e">
        <f t="shared" si="69"/>
        <v>#REF!</v>
      </c>
      <c r="U107" s="29" t="e">
        <f t="shared" si="69"/>
        <v>#REF!</v>
      </c>
      <c r="V107" s="29" t="e">
        <f t="shared" si="69"/>
        <v>#REF!</v>
      </c>
      <c r="W107" s="29" t="e">
        <f t="shared" si="69"/>
        <v>#REF!</v>
      </c>
      <c r="X107" s="29" t="e">
        <f t="shared" si="69"/>
        <v>#REF!</v>
      </c>
      <c r="Y107" s="29" t="e">
        <f t="shared" si="69"/>
        <v>#REF!</v>
      </c>
      <c r="Z107" s="29" t="e">
        <f t="shared" si="69"/>
        <v>#REF!</v>
      </c>
      <c r="AA107" s="29" t="e">
        <f t="shared" si="69"/>
        <v>#REF!</v>
      </c>
      <c r="AB107" s="29" t="e">
        <f t="shared" si="69"/>
        <v>#REF!</v>
      </c>
      <c r="AC107" s="30" t="e">
        <f>+SUM(E107:AB107)</f>
        <v>#REF!</v>
      </c>
    </row>
    <row r="108" spans="1:29" ht="14" x14ac:dyDescent="0.25">
      <c r="A108" s="192" t="e">
        <f t="shared" ref="A108" si="70">A55</f>
        <v>#REF!</v>
      </c>
      <c r="B108" s="192"/>
      <c r="C108" s="13" t="s">
        <v>35</v>
      </c>
      <c r="D108" s="14" t="e">
        <f>+D55</f>
        <v>#REF!</v>
      </c>
      <c r="E108" s="10" t="e">
        <f>#REF!</f>
        <v>#REF!</v>
      </c>
      <c r="F108" s="10" t="e">
        <f>#REF!</f>
        <v>#REF!</v>
      </c>
      <c r="G108" s="10" t="e">
        <f>#REF!</f>
        <v>#REF!</v>
      </c>
      <c r="H108" s="10" t="e">
        <f>#REF!</f>
        <v>#REF!</v>
      </c>
      <c r="I108" s="10" t="e">
        <f>#REF!</f>
        <v>#REF!</v>
      </c>
      <c r="J108" s="10" t="e">
        <f>#REF!</f>
        <v>#REF!</v>
      </c>
      <c r="K108" s="10" t="e">
        <f>#REF!</f>
        <v>#REF!</v>
      </c>
      <c r="L108" s="10" t="e">
        <f>#REF!</f>
        <v>#REF!</v>
      </c>
      <c r="M108" s="10" t="e">
        <f>#REF!</f>
        <v>#REF!</v>
      </c>
      <c r="N108" s="10" t="e">
        <f>#REF!</f>
        <v>#REF!</v>
      </c>
      <c r="O108" s="10" t="e">
        <f>#REF!</f>
        <v>#REF!</v>
      </c>
      <c r="P108" s="10" t="e">
        <f>#REF!</f>
        <v>#REF!</v>
      </c>
      <c r="Q108" s="10" t="e">
        <f>#REF!</f>
        <v>#REF!</v>
      </c>
      <c r="R108" s="10" t="e">
        <f>#REF!</f>
        <v>#REF!</v>
      </c>
      <c r="S108" s="10" t="e">
        <f>#REF!</f>
        <v>#REF!</v>
      </c>
      <c r="T108" s="10" t="e">
        <f>#REF!</f>
        <v>#REF!</v>
      </c>
      <c r="U108" s="10" t="e">
        <f>#REF!</f>
        <v>#REF!</v>
      </c>
      <c r="V108" s="10" t="e">
        <f>#REF!</f>
        <v>#REF!</v>
      </c>
      <c r="W108" s="10" t="e">
        <f>#REF!</f>
        <v>#REF!</v>
      </c>
      <c r="X108" s="10" t="e">
        <f>#REF!</f>
        <v>#REF!</v>
      </c>
      <c r="Y108" s="10" t="e">
        <f>#REF!</f>
        <v>#REF!</v>
      </c>
      <c r="Z108" s="10" t="e">
        <f>#REF!</f>
        <v>#REF!</v>
      </c>
      <c r="AA108" s="10" t="e">
        <f>#REF!</f>
        <v>#REF!</v>
      </c>
      <c r="AB108" s="10" t="e">
        <f>#REF!</f>
        <v>#REF!</v>
      </c>
      <c r="AC108" s="12" t="e">
        <f>+SUM(E108:AB108)*D108</f>
        <v>#REF!</v>
      </c>
    </row>
    <row r="109" spans="1:29" ht="14" x14ac:dyDescent="0.25">
      <c r="A109" s="193"/>
      <c r="B109" s="193"/>
      <c r="C109" s="17" t="s">
        <v>36</v>
      </c>
      <c r="D109" s="18" t="e">
        <f>+D56</f>
        <v>#REF!</v>
      </c>
      <c r="E109" s="10" t="e">
        <f>#REF!</f>
        <v>#REF!</v>
      </c>
      <c r="F109" s="10" t="e">
        <f>#REF!</f>
        <v>#REF!</v>
      </c>
      <c r="G109" s="10" t="e">
        <f>#REF!</f>
        <v>#REF!</v>
      </c>
      <c r="H109" s="10" t="e">
        <f>#REF!</f>
        <v>#REF!</v>
      </c>
      <c r="I109" s="10" t="e">
        <f>#REF!</f>
        <v>#REF!</v>
      </c>
      <c r="J109" s="10" t="e">
        <f>#REF!</f>
        <v>#REF!</v>
      </c>
      <c r="K109" s="10" t="e">
        <f>#REF!</f>
        <v>#REF!</v>
      </c>
      <c r="L109" s="10" t="e">
        <f>#REF!</f>
        <v>#REF!</v>
      </c>
      <c r="M109" s="10" t="e">
        <f>#REF!</f>
        <v>#REF!</v>
      </c>
      <c r="N109" s="10" t="e">
        <f>#REF!</f>
        <v>#REF!</v>
      </c>
      <c r="O109" s="10" t="e">
        <f>#REF!</f>
        <v>#REF!</v>
      </c>
      <c r="P109" s="10" t="e">
        <f>#REF!</f>
        <v>#REF!</v>
      </c>
      <c r="Q109" s="10" t="e">
        <f>#REF!</f>
        <v>#REF!</v>
      </c>
      <c r="R109" s="10" t="e">
        <f>#REF!</f>
        <v>#REF!</v>
      </c>
      <c r="S109" s="10" t="e">
        <f>#REF!</f>
        <v>#REF!</v>
      </c>
      <c r="T109" s="10" t="e">
        <f>#REF!</f>
        <v>#REF!</v>
      </c>
      <c r="U109" s="10" t="e">
        <f>#REF!</f>
        <v>#REF!</v>
      </c>
      <c r="V109" s="10" t="e">
        <f>#REF!</f>
        <v>#REF!</v>
      </c>
      <c r="W109" s="10" t="e">
        <f>#REF!</f>
        <v>#REF!</v>
      </c>
      <c r="X109" s="10" t="e">
        <f>#REF!</f>
        <v>#REF!</v>
      </c>
      <c r="Y109" s="10" t="e">
        <f>#REF!</f>
        <v>#REF!</v>
      </c>
      <c r="Z109" s="10" t="e">
        <f>#REF!</f>
        <v>#REF!</v>
      </c>
      <c r="AA109" s="10" t="e">
        <f>#REF!</f>
        <v>#REF!</v>
      </c>
      <c r="AB109" s="10" t="e">
        <f>#REF!</f>
        <v>#REF!</v>
      </c>
      <c r="AC109" s="12" t="e">
        <f>+SUM(E109:AB109)*D109</f>
        <v>#REF!</v>
      </c>
    </row>
    <row r="110" spans="1:29" ht="14" x14ac:dyDescent="0.25">
      <c r="A110" s="193"/>
      <c r="B110" s="193"/>
      <c r="C110" s="22" t="s">
        <v>37</v>
      </c>
      <c r="D110" s="23" t="e">
        <f>+D57</f>
        <v>#REF!</v>
      </c>
      <c r="E110" s="10" t="e">
        <f>#REF!</f>
        <v>#REF!</v>
      </c>
      <c r="F110" s="10" t="e">
        <f>#REF!</f>
        <v>#REF!</v>
      </c>
      <c r="G110" s="10" t="e">
        <f>#REF!</f>
        <v>#REF!</v>
      </c>
      <c r="H110" s="10" t="e">
        <f>#REF!</f>
        <v>#REF!</v>
      </c>
      <c r="I110" s="10" t="e">
        <f>#REF!</f>
        <v>#REF!</v>
      </c>
      <c r="J110" s="10" t="e">
        <f>#REF!</f>
        <v>#REF!</v>
      </c>
      <c r="K110" s="10" t="e">
        <f>#REF!</f>
        <v>#REF!</v>
      </c>
      <c r="L110" s="10" t="e">
        <f>#REF!</f>
        <v>#REF!</v>
      </c>
      <c r="M110" s="10" t="e">
        <f>#REF!</f>
        <v>#REF!</v>
      </c>
      <c r="N110" s="10" t="e">
        <f>#REF!</f>
        <v>#REF!</v>
      </c>
      <c r="O110" s="10" t="e">
        <f>#REF!</f>
        <v>#REF!</v>
      </c>
      <c r="P110" s="10" t="e">
        <f>#REF!</f>
        <v>#REF!</v>
      </c>
      <c r="Q110" s="10" t="e">
        <f>#REF!</f>
        <v>#REF!</v>
      </c>
      <c r="R110" s="10" t="e">
        <f>#REF!</f>
        <v>#REF!</v>
      </c>
      <c r="S110" s="10" t="e">
        <f>#REF!</f>
        <v>#REF!</v>
      </c>
      <c r="T110" s="10" t="e">
        <f>#REF!</f>
        <v>#REF!</v>
      </c>
      <c r="U110" s="10" t="e">
        <f>#REF!</f>
        <v>#REF!</v>
      </c>
      <c r="V110" s="10" t="e">
        <f>#REF!</f>
        <v>#REF!</v>
      </c>
      <c r="W110" s="10" t="e">
        <f>#REF!</f>
        <v>#REF!</v>
      </c>
      <c r="X110" s="10" t="e">
        <f>#REF!</f>
        <v>#REF!</v>
      </c>
      <c r="Y110" s="10" t="e">
        <f>#REF!</f>
        <v>#REF!</v>
      </c>
      <c r="Z110" s="10" t="e">
        <f>#REF!</f>
        <v>#REF!</v>
      </c>
      <c r="AA110" s="10" t="e">
        <f>#REF!</f>
        <v>#REF!</v>
      </c>
      <c r="AB110" s="10" t="e">
        <f>#REF!</f>
        <v>#REF!</v>
      </c>
      <c r="AC110" s="12" t="e">
        <f>+SUM(E110:AB110)*D110</f>
        <v>#REF!</v>
      </c>
    </row>
    <row r="111" spans="1:29" ht="14.5" thickBot="1" x14ac:dyDescent="0.3">
      <c r="A111" s="194"/>
      <c r="B111" s="194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71">SUMPRODUCT($D108:$D110,F108:F110)</f>
        <v>#REF!</v>
      </c>
      <c r="G111" s="29" t="e">
        <f t="shared" si="71"/>
        <v>#REF!</v>
      </c>
      <c r="H111" s="29" t="e">
        <f t="shared" si="71"/>
        <v>#REF!</v>
      </c>
      <c r="I111" s="29" t="e">
        <f t="shared" si="71"/>
        <v>#REF!</v>
      </c>
      <c r="J111" s="29" t="e">
        <f t="shared" si="71"/>
        <v>#REF!</v>
      </c>
      <c r="K111" s="29" t="e">
        <f t="shared" si="71"/>
        <v>#REF!</v>
      </c>
      <c r="L111" s="29" t="e">
        <f t="shared" si="71"/>
        <v>#REF!</v>
      </c>
      <c r="M111" s="29" t="e">
        <f t="shared" si="71"/>
        <v>#REF!</v>
      </c>
      <c r="N111" s="29" t="e">
        <f t="shared" si="71"/>
        <v>#REF!</v>
      </c>
      <c r="O111" s="29" t="e">
        <f t="shared" si="71"/>
        <v>#REF!</v>
      </c>
      <c r="P111" s="29" t="e">
        <f t="shared" si="71"/>
        <v>#REF!</v>
      </c>
      <c r="Q111" s="29" t="e">
        <f t="shared" si="71"/>
        <v>#REF!</v>
      </c>
      <c r="R111" s="29" t="e">
        <f t="shared" si="71"/>
        <v>#REF!</v>
      </c>
      <c r="S111" s="29" t="e">
        <f t="shared" si="71"/>
        <v>#REF!</v>
      </c>
      <c r="T111" s="29" t="e">
        <f t="shared" si="71"/>
        <v>#REF!</v>
      </c>
      <c r="U111" s="29" t="e">
        <f t="shared" si="71"/>
        <v>#REF!</v>
      </c>
      <c r="V111" s="29" t="e">
        <f t="shared" si="71"/>
        <v>#REF!</v>
      </c>
      <c r="W111" s="29" t="e">
        <f t="shared" si="71"/>
        <v>#REF!</v>
      </c>
      <c r="X111" s="29" t="e">
        <f t="shared" si="71"/>
        <v>#REF!</v>
      </c>
      <c r="Y111" s="29" t="e">
        <f t="shared" si="71"/>
        <v>#REF!</v>
      </c>
      <c r="Z111" s="29" t="e">
        <f t="shared" si="71"/>
        <v>#REF!</v>
      </c>
      <c r="AA111" s="29" t="e">
        <f t="shared" si="71"/>
        <v>#REF!</v>
      </c>
      <c r="AB111" s="29" t="e">
        <f t="shared" si="71"/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A108:A111"/>
    <mergeCell ref="B108:B111"/>
    <mergeCell ref="A96:A99"/>
    <mergeCell ref="B96:B99"/>
    <mergeCell ref="A100:A103"/>
    <mergeCell ref="B100:B103"/>
    <mergeCell ref="A104:A107"/>
    <mergeCell ref="B104:B107"/>
    <mergeCell ref="A84:A87"/>
    <mergeCell ref="B84:B87"/>
    <mergeCell ref="A88:A91"/>
    <mergeCell ref="B88:B91"/>
    <mergeCell ref="A92:A95"/>
    <mergeCell ref="B92:B95"/>
    <mergeCell ref="A72:A75"/>
    <mergeCell ref="B72:B75"/>
    <mergeCell ref="A76:A79"/>
    <mergeCell ref="B76:B79"/>
    <mergeCell ref="A80:A83"/>
    <mergeCell ref="B80:B83"/>
    <mergeCell ref="A55:A58"/>
    <mergeCell ref="B55:B58"/>
    <mergeCell ref="A64:A67"/>
    <mergeCell ref="B64:B67"/>
    <mergeCell ref="A68:A71"/>
    <mergeCell ref="B68:B71"/>
    <mergeCell ref="A43:A46"/>
    <mergeCell ref="B43:B46"/>
    <mergeCell ref="A47:A50"/>
    <mergeCell ref="B47:B50"/>
    <mergeCell ref="A51:A54"/>
    <mergeCell ref="B51:B54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D2:E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82294-8374-44F7-9501-B8E63B1A482F}">
  <sheetPr>
    <tabColor theme="3" tint="0.39997558519241921"/>
    <pageSetUpPr fitToPage="1"/>
  </sheetPr>
  <dimension ref="A1:AG111"/>
  <sheetViews>
    <sheetView showGridLines="0" zoomScale="90" workbookViewId="0">
      <pane xSplit="4" ySplit="10" topLeftCell="E11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baseColWidth="10" defaultColWidth="0" defaultRowHeight="12.5" x14ac:dyDescent="0.25"/>
  <cols>
    <col min="1" max="1" width="8.26953125" style="1" customWidth="1"/>
    <col min="2" max="2" width="15.54296875" style="1" customWidth="1"/>
    <col min="3" max="4" width="13.26953125" style="1" customWidth="1"/>
    <col min="5" max="5" width="14.453125" style="1" customWidth="1"/>
    <col min="6" max="8" width="12.7265625" style="1" bestFit="1" customWidth="1"/>
    <col min="9" max="11" width="14.453125" style="1" bestFit="1" customWidth="1"/>
    <col min="12" max="21" width="11.54296875" style="1" bestFit="1" customWidth="1"/>
    <col min="22" max="25" width="14.453125" style="1" bestFit="1" customWidth="1"/>
    <col min="26" max="26" width="15.81640625" style="1" customWidth="1"/>
    <col min="27" max="28" width="14.453125" style="1" bestFit="1" customWidth="1"/>
    <col min="29" max="29" width="17.7265625" style="1" customWidth="1"/>
    <col min="30" max="30" width="22.45312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4" x14ac:dyDescent="0.25">
      <c r="A1" s="156" t="s">
        <v>79</v>
      </c>
      <c r="B1" s="157"/>
      <c r="C1" s="157"/>
      <c r="D1" s="157"/>
    </row>
    <row r="2" spans="1:33" ht="15.5" x14ac:dyDescent="0.25">
      <c r="A2" s="156" t="s">
        <v>55</v>
      </c>
      <c r="B2" s="157"/>
      <c r="C2" s="157"/>
      <c r="D2" s="205"/>
      <c r="E2" s="205"/>
      <c r="F2" s="81"/>
    </row>
    <row r="3" spans="1:33" ht="15.5" x14ac:dyDescent="0.25">
      <c r="A3" s="156" t="s">
        <v>56</v>
      </c>
      <c r="B3" s="157"/>
      <c r="C3" s="157"/>
      <c r="D3" s="158" t="str">
        <f>+'Formato Resumen 25'!C6</f>
        <v>GG-25-005 (CP-ENDC2025-005)</v>
      </c>
      <c r="E3" s="81"/>
      <c r="F3" s="81"/>
    </row>
    <row r="4" spans="1:33" ht="15.5" x14ac:dyDescent="0.25">
      <c r="A4" s="156" t="s">
        <v>57</v>
      </c>
      <c r="B4" s="157"/>
      <c r="C4" s="157"/>
      <c r="D4" s="159"/>
      <c r="E4" s="81"/>
      <c r="F4" s="81"/>
      <c r="H4" s="83"/>
    </row>
    <row r="5" spans="1:33" ht="15.5" x14ac:dyDescent="0.25">
      <c r="A5" s="156" t="s">
        <v>59</v>
      </c>
      <c r="B5" s="157"/>
      <c r="C5" s="157"/>
      <c r="D5" s="159"/>
      <c r="E5" s="81"/>
      <c r="F5" s="81"/>
    </row>
    <row r="6" spans="1:33" ht="15.5" x14ac:dyDescent="0.25">
      <c r="A6" s="156" t="s">
        <v>28</v>
      </c>
      <c r="B6" s="157"/>
      <c r="C6" s="157"/>
      <c r="D6" s="160" t="e">
        <f>#REF!</f>
        <v>#REF!</v>
      </c>
      <c r="E6" s="84"/>
      <c r="F6" s="84"/>
    </row>
    <row r="7" spans="1:33" ht="15.5" x14ac:dyDescent="0.25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3">
      <c r="A8" s="162" t="s">
        <v>60</v>
      </c>
      <c r="B8" s="157"/>
      <c r="C8" s="157"/>
      <c r="D8" s="161" t="s">
        <v>38</v>
      </c>
    </row>
    <row r="9" spans="1:33" ht="16" thickBot="1" x14ac:dyDescent="0.3">
      <c r="C9" s="195"/>
      <c r="D9" s="195"/>
    </row>
    <row r="10" spans="1:33" s="93" customFormat="1" ht="26.5" thickBot="1" x14ac:dyDescent="0.3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4" x14ac:dyDescent="0.25">
      <c r="A11" s="201" t="e">
        <f>+DATE(#REF!,1,1)</f>
        <v>#REF!</v>
      </c>
      <c r="B11" s="210">
        <f>+'Formato Resumen 38'!E15</f>
        <v>49847222.092228942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4" x14ac:dyDescent="0.25">
      <c r="A12" s="201"/>
      <c r="B12" s="210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4" x14ac:dyDescent="0.25">
      <c r="A13" s="201"/>
      <c r="B13" s="210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4.5" thickBot="1" x14ac:dyDescent="0.3">
      <c r="A14" s="202"/>
      <c r="B14" s="211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4" x14ac:dyDescent="0.25">
      <c r="A15" s="201" t="e">
        <f>+DATE(#REF!,1+1,1)</f>
        <v>#REF!</v>
      </c>
      <c r="B15" s="199">
        <f>+'Formato Resumen 38'!E16</f>
        <v>49354635.740985051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4" x14ac:dyDescent="0.25">
      <c r="A16" s="201"/>
      <c r="B16" s="199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4" x14ac:dyDescent="0.25">
      <c r="A17" s="201"/>
      <c r="B17" s="199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4.5" thickBot="1" x14ac:dyDescent="0.3">
      <c r="A18" s="202"/>
      <c r="B18" s="200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4" x14ac:dyDescent="0.25">
      <c r="A19" s="204" t="e">
        <f>+DATE(#REF!,3,1)</f>
        <v>#REF!</v>
      </c>
      <c r="B19" s="199">
        <f>+'Formato Resumen 38'!E17</f>
        <v>49897219.846825808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4" x14ac:dyDescent="0.25">
      <c r="A20" s="201"/>
      <c r="B20" s="199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4" x14ac:dyDescent="0.25">
      <c r="A21" s="201"/>
      <c r="B21" s="199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4.5" thickBot="1" x14ac:dyDescent="0.3">
      <c r="A22" s="202"/>
      <c r="B22" s="200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4" x14ac:dyDescent="0.25">
      <c r="A23" s="204" t="e">
        <f>+DATE(#REF!,4,1)</f>
        <v>#REF!</v>
      </c>
      <c r="B23" s="199">
        <f>+'Formato Resumen 38'!E18</f>
        <v>49940567.633626387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4" x14ac:dyDescent="0.25">
      <c r="A24" s="201"/>
      <c r="B24" s="199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4" x14ac:dyDescent="0.25">
      <c r="A25" s="201"/>
      <c r="B25" s="199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4.5" thickBot="1" x14ac:dyDescent="0.3">
      <c r="A26" s="202"/>
      <c r="B26" s="200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4" x14ac:dyDescent="0.25">
      <c r="A27" s="204" t="e">
        <f>+DATE(#REF!,5,1)</f>
        <v>#REF!</v>
      </c>
      <c r="B27" s="199">
        <f>+'Formato Resumen 38'!E19</f>
        <v>51898323.454357021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4" x14ac:dyDescent="0.25">
      <c r="A28" s="201"/>
      <c r="B28" s="199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4" x14ac:dyDescent="0.25">
      <c r="A29" s="201"/>
      <c r="B29" s="199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4.5" thickBot="1" x14ac:dyDescent="0.3">
      <c r="A30" s="202"/>
      <c r="B30" s="200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4" x14ac:dyDescent="0.25">
      <c r="A31" s="204" t="e">
        <f>+DATE(#REF!,6,1)</f>
        <v>#REF!</v>
      </c>
      <c r="B31" s="199">
        <f>+'Formato Resumen 38'!E20</f>
        <v>49106818.352247193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4" x14ac:dyDescent="0.25">
      <c r="A32" s="201"/>
      <c r="B32" s="199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4" x14ac:dyDescent="0.25">
      <c r="A33" s="201"/>
      <c r="B33" s="199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4.5" thickBot="1" x14ac:dyDescent="0.3">
      <c r="A34" s="202"/>
      <c r="B34" s="200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4" x14ac:dyDescent="0.25">
      <c r="A35" s="204" t="e">
        <f>+DATE(#REF!,7,1)</f>
        <v>#REF!</v>
      </c>
      <c r="B35" s="199">
        <f>+'Formato Resumen 38'!E21</f>
        <v>50694513.331485771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4" x14ac:dyDescent="0.25">
      <c r="A36" s="201"/>
      <c r="B36" s="199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4" x14ac:dyDescent="0.25">
      <c r="A37" s="201"/>
      <c r="B37" s="199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4.5" thickBot="1" x14ac:dyDescent="0.3">
      <c r="A38" s="202"/>
      <c r="B38" s="200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4" x14ac:dyDescent="0.25">
      <c r="A39" s="204" t="e">
        <f>+DATE(#REF!,8,1)</f>
        <v>#REF!</v>
      </c>
      <c r="B39" s="199">
        <f>+'Formato Resumen 38'!E22</f>
        <v>51286817.113200396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4" x14ac:dyDescent="0.25">
      <c r="A40" s="201"/>
      <c r="B40" s="199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4" x14ac:dyDescent="0.25">
      <c r="A41" s="201"/>
      <c r="B41" s="199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4.5" thickBot="1" x14ac:dyDescent="0.3">
      <c r="A42" s="202"/>
      <c r="B42" s="200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4" x14ac:dyDescent="0.25">
      <c r="A43" s="204" t="e">
        <f>+DATE(#REF!,9,1)</f>
        <v>#REF!</v>
      </c>
      <c r="B43" s="199">
        <f>+'Formato Resumen 38'!E23</f>
        <v>51155964.21481739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4" x14ac:dyDescent="0.25">
      <c r="A44" s="201"/>
      <c r="B44" s="199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4" x14ac:dyDescent="0.25">
      <c r="A45" s="201"/>
      <c r="B45" s="199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4.5" thickBot="1" x14ac:dyDescent="0.3">
      <c r="A46" s="202"/>
      <c r="B46" s="200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4" x14ac:dyDescent="0.25">
      <c r="A47" s="204" t="e">
        <f>+DATE(#REF!,10,1)</f>
        <v>#REF!</v>
      </c>
      <c r="B47" s="199">
        <f>+'Formato Resumen 38'!E24</f>
        <v>52561990.495796815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4" x14ac:dyDescent="0.25">
      <c r="A48" s="201"/>
      <c r="B48" s="199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4" x14ac:dyDescent="0.25">
      <c r="A49" s="201"/>
      <c r="B49" s="199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4.5" thickBot="1" x14ac:dyDescent="0.3">
      <c r="A50" s="202"/>
      <c r="B50" s="200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4" x14ac:dyDescent="0.25">
      <c r="A51" s="204" t="e">
        <f>+DATE(#REF!,11,1)</f>
        <v>#REF!</v>
      </c>
      <c r="B51" s="199">
        <f>+'Formato Resumen 38'!E25</f>
        <v>51908870.469591118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4" x14ac:dyDescent="0.25">
      <c r="A52" s="201"/>
      <c r="B52" s="199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4" x14ac:dyDescent="0.25">
      <c r="A53" s="201"/>
      <c r="B53" s="199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4.5" thickBot="1" x14ac:dyDescent="0.3">
      <c r="A54" s="202"/>
      <c r="B54" s="200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4" x14ac:dyDescent="0.25">
      <c r="A55" s="204" t="e">
        <f>+DATE(#REF!,12,1)</f>
        <v>#REF!</v>
      </c>
      <c r="B55" s="199">
        <f>+'Formato Resumen 38'!E26</f>
        <v>52465657.452354737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4" x14ac:dyDescent="0.25">
      <c r="A56" s="201"/>
      <c r="B56" s="199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4" x14ac:dyDescent="0.25">
      <c r="A57" s="201"/>
      <c r="B57" s="199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4.5" thickBot="1" x14ac:dyDescent="0.3">
      <c r="A58" s="202"/>
      <c r="B58" s="200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5">
      <c r="AD59" s="172" t="e">
        <f>+AD14+AD18+AD22+AD26+AD30+AD34+AD38+AD42+AD46+AD50+AD54+AD58</f>
        <v>#REF!</v>
      </c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W61" s="37"/>
      <c r="Z61" s="7" t="s">
        <v>58</v>
      </c>
    </row>
    <row r="62" spans="1:33" ht="18.5" thickBot="1" x14ac:dyDescent="0.45">
      <c r="B62" s="138"/>
      <c r="Z62" s="139"/>
    </row>
    <row r="63" spans="1:33" ht="26.5" thickBot="1" x14ac:dyDescent="0.3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4" x14ac:dyDescent="0.25">
      <c r="A64" s="192" t="e">
        <f>A11</f>
        <v>#REF!</v>
      </c>
      <c r="B64" s="192"/>
      <c r="C64" s="13" t="s">
        <v>35</v>
      </c>
      <c r="D64" s="14" t="e">
        <f>D11</f>
        <v>#REF!</v>
      </c>
      <c r="E64" s="10" t="e">
        <f>#REF!</f>
        <v>#REF!</v>
      </c>
      <c r="F64" s="10" t="e">
        <f>#REF!</f>
        <v>#REF!</v>
      </c>
      <c r="G64" s="10" t="e">
        <f>#REF!</f>
        <v>#REF!</v>
      </c>
      <c r="H64" s="10" t="e">
        <f>#REF!</f>
        <v>#REF!</v>
      </c>
      <c r="I64" s="10" t="e">
        <f>#REF!</f>
        <v>#REF!</v>
      </c>
      <c r="J64" s="10" t="e">
        <f>#REF!</f>
        <v>#REF!</v>
      </c>
      <c r="K64" s="10" t="e">
        <f>#REF!</f>
        <v>#REF!</v>
      </c>
      <c r="L64" s="10" t="e">
        <f>#REF!</f>
        <v>#REF!</v>
      </c>
      <c r="M64" s="10" t="e">
        <f>#REF!</f>
        <v>#REF!</v>
      </c>
      <c r="N64" s="10" t="e">
        <f>#REF!</f>
        <v>#REF!</v>
      </c>
      <c r="O64" s="10" t="e">
        <f>#REF!</f>
        <v>#REF!</v>
      </c>
      <c r="P64" s="10" t="e">
        <f>#REF!</f>
        <v>#REF!</v>
      </c>
      <c r="Q64" s="10" t="e">
        <f>#REF!</f>
        <v>#REF!</v>
      </c>
      <c r="R64" s="10" t="e">
        <f>#REF!</f>
        <v>#REF!</v>
      </c>
      <c r="S64" s="10" t="e">
        <f>#REF!</f>
        <v>#REF!</v>
      </c>
      <c r="T64" s="10" t="e">
        <f>#REF!</f>
        <v>#REF!</v>
      </c>
      <c r="U64" s="10" t="e">
        <f>#REF!</f>
        <v>#REF!</v>
      </c>
      <c r="V64" s="10" t="e">
        <f>#REF!</f>
        <v>#REF!</v>
      </c>
      <c r="W64" s="10" t="e">
        <f>#REF!</f>
        <v>#REF!</v>
      </c>
      <c r="X64" s="10" t="e">
        <f>#REF!</f>
        <v>#REF!</v>
      </c>
      <c r="Y64" s="10" t="e">
        <f>#REF!</f>
        <v>#REF!</v>
      </c>
      <c r="Z64" s="10" t="e">
        <f>#REF!</f>
        <v>#REF!</v>
      </c>
      <c r="AA64" s="10" t="e">
        <f>#REF!</f>
        <v>#REF!</v>
      </c>
      <c r="AB64" s="10" t="e">
        <f>#REF!</f>
        <v>#REF!</v>
      </c>
      <c r="AC64" s="12" t="e">
        <f>+SUM(E64:AB64)*D64</f>
        <v>#REF!</v>
      </c>
    </row>
    <row r="65" spans="1:29" ht="14" x14ac:dyDescent="0.25">
      <c r="A65" s="193"/>
      <c r="B65" s="193"/>
      <c r="C65" s="17" t="s">
        <v>36</v>
      </c>
      <c r="D65" s="18" t="e">
        <f>D12</f>
        <v>#REF!</v>
      </c>
      <c r="E65" s="10" t="e">
        <f>#REF!</f>
        <v>#REF!</v>
      </c>
      <c r="F65" s="10" t="e">
        <f>#REF!</f>
        <v>#REF!</v>
      </c>
      <c r="G65" s="10" t="e">
        <f>#REF!</f>
        <v>#REF!</v>
      </c>
      <c r="H65" s="10" t="e">
        <f>#REF!</f>
        <v>#REF!</v>
      </c>
      <c r="I65" s="10" t="e">
        <f>#REF!</f>
        <v>#REF!</v>
      </c>
      <c r="J65" s="10" t="e">
        <f>#REF!</f>
        <v>#REF!</v>
      </c>
      <c r="K65" s="10" t="e">
        <f>#REF!</f>
        <v>#REF!</v>
      </c>
      <c r="L65" s="10" t="e">
        <f>#REF!</f>
        <v>#REF!</v>
      </c>
      <c r="M65" s="10" t="e">
        <f>#REF!</f>
        <v>#REF!</v>
      </c>
      <c r="N65" s="10" t="e">
        <f>#REF!</f>
        <v>#REF!</v>
      </c>
      <c r="O65" s="10" t="e">
        <f>#REF!</f>
        <v>#REF!</v>
      </c>
      <c r="P65" s="10" t="e">
        <f>#REF!</f>
        <v>#REF!</v>
      </c>
      <c r="Q65" s="10" t="e">
        <f>#REF!</f>
        <v>#REF!</v>
      </c>
      <c r="R65" s="10" t="e">
        <f>#REF!</f>
        <v>#REF!</v>
      </c>
      <c r="S65" s="10" t="e">
        <f>#REF!</f>
        <v>#REF!</v>
      </c>
      <c r="T65" s="10" t="e">
        <f>#REF!</f>
        <v>#REF!</v>
      </c>
      <c r="U65" s="10" t="e">
        <f>#REF!</f>
        <v>#REF!</v>
      </c>
      <c r="V65" s="10" t="e">
        <f>#REF!</f>
        <v>#REF!</v>
      </c>
      <c r="W65" s="10" t="e">
        <f>#REF!</f>
        <v>#REF!</v>
      </c>
      <c r="X65" s="10" t="e">
        <f>#REF!</f>
        <v>#REF!</v>
      </c>
      <c r="Y65" s="10" t="e">
        <f>#REF!</f>
        <v>#REF!</v>
      </c>
      <c r="Z65" s="10" t="e">
        <f>#REF!</f>
        <v>#REF!</v>
      </c>
      <c r="AA65" s="10" t="e">
        <f>#REF!</f>
        <v>#REF!</v>
      </c>
      <c r="AB65" s="10" t="e">
        <f>#REF!</f>
        <v>#REF!</v>
      </c>
      <c r="AC65" s="12" t="e">
        <f>+SUM(E65:AB65)*D65</f>
        <v>#REF!</v>
      </c>
    </row>
    <row r="66" spans="1:29" ht="14" x14ac:dyDescent="0.25">
      <c r="A66" s="193"/>
      <c r="B66" s="193"/>
      <c r="C66" s="22" t="s">
        <v>37</v>
      </c>
      <c r="D66" s="23" t="e">
        <f>D13</f>
        <v>#REF!</v>
      </c>
      <c r="E66" s="10" t="e">
        <f>#REF!</f>
        <v>#REF!</v>
      </c>
      <c r="F66" s="10" t="e">
        <f>#REF!</f>
        <v>#REF!</v>
      </c>
      <c r="G66" s="10" t="e">
        <f>#REF!</f>
        <v>#REF!</v>
      </c>
      <c r="H66" s="10" t="e">
        <f>#REF!</f>
        <v>#REF!</v>
      </c>
      <c r="I66" s="10" t="e">
        <f>#REF!</f>
        <v>#REF!</v>
      </c>
      <c r="J66" s="10" t="e">
        <f>#REF!</f>
        <v>#REF!</v>
      </c>
      <c r="K66" s="10" t="e">
        <f>#REF!</f>
        <v>#REF!</v>
      </c>
      <c r="L66" s="10" t="e">
        <f>#REF!</f>
        <v>#REF!</v>
      </c>
      <c r="M66" s="10" t="e">
        <f>#REF!</f>
        <v>#REF!</v>
      </c>
      <c r="N66" s="10" t="e">
        <f>#REF!</f>
        <v>#REF!</v>
      </c>
      <c r="O66" s="10" t="e">
        <f>#REF!</f>
        <v>#REF!</v>
      </c>
      <c r="P66" s="10" t="e">
        <f>#REF!</f>
        <v>#REF!</v>
      </c>
      <c r="Q66" s="10" t="e">
        <f>#REF!</f>
        <v>#REF!</v>
      </c>
      <c r="R66" s="10" t="e">
        <f>#REF!</f>
        <v>#REF!</v>
      </c>
      <c r="S66" s="10" t="e">
        <f>#REF!</f>
        <v>#REF!</v>
      </c>
      <c r="T66" s="10" t="e">
        <f>#REF!</f>
        <v>#REF!</v>
      </c>
      <c r="U66" s="10" t="e">
        <f>#REF!</f>
        <v>#REF!</v>
      </c>
      <c r="V66" s="10" t="e">
        <f>#REF!</f>
        <v>#REF!</v>
      </c>
      <c r="W66" s="10" t="e">
        <f>#REF!</f>
        <v>#REF!</v>
      </c>
      <c r="X66" s="10" t="e">
        <f>#REF!</f>
        <v>#REF!</v>
      </c>
      <c r="Y66" s="10" t="e">
        <f>#REF!</f>
        <v>#REF!</v>
      </c>
      <c r="Z66" s="10" t="e">
        <f>#REF!</f>
        <v>#REF!</v>
      </c>
      <c r="AA66" s="10" t="e">
        <f>#REF!</f>
        <v>#REF!</v>
      </c>
      <c r="AB66" s="10" t="e">
        <f>#REF!</f>
        <v>#REF!</v>
      </c>
      <c r="AC66" s="12" t="e">
        <f>+SUM(E66:AB66)*D66</f>
        <v>#REF!</v>
      </c>
    </row>
    <row r="67" spans="1:29" ht="14.5" thickBot="1" x14ac:dyDescent="0.3">
      <c r="A67" s="194"/>
      <c r="B67" s="194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9">SUMPRODUCT($D64:$D66,F64:F66)</f>
        <v>#REF!</v>
      </c>
      <c r="G67" s="29" t="e">
        <f t="shared" si="49"/>
        <v>#REF!</v>
      </c>
      <c r="H67" s="29" t="e">
        <f t="shared" si="49"/>
        <v>#REF!</v>
      </c>
      <c r="I67" s="29" t="e">
        <f t="shared" si="49"/>
        <v>#REF!</v>
      </c>
      <c r="J67" s="29" t="e">
        <f t="shared" si="49"/>
        <v>#REF!</v>
      </c>
      <c r="K67" s="29" t="e">
        <f t="shared" si="49"/>
        <v>#REF!</v>
      </c>
      <c r="L67" s="29" t="e">
        <f t="shared" si="49"/>
        <v>#REF!</v>
      </c>
      <c r="M67" s="29" t="e">
        <f t="shared" si="49"/>
        <v>#REF!</v>
      </c>
      <c r="N67" s="29" t="e">
        <f t="shared" si="49"/>
        <v>#REF!</v>
      </c>
      <c r="O67" s="29" t="e">
        <f t="shared" si="49"/>
        <v>#REF!</v>
      </c>
      <c r="P67" s="29" t="e">
        <f t="shared" si="49"/>
        <v>#REF!</v>
      </c>
      <c r="Q67" s="29" t="e">
        <f t="shared" si="49"/>
        <v>#REF!</v>
      </c>
      <c r="R67" s="29" t="e">
        <f t="shared" si="49"/>
        <v>#REF!</v>
      </c>
      <c r="S67" s="29" t="e">
        <f t="shared" si="49"/>
        <v>#REF!</v>
      </c>
      <c r="T67" s="29" t="e">
        <f t="shared" si="49"/>
        <v>#REF!</v>
      </c>
      <c r="U67" s="29" t="e">
        <f t="shared" si="49"/>
        <v>#REF!</v>
      </c>
      <c r="V67" s="29" t="e">
        <f t="shared" si="49"/>
        <v>#REF!</v>
      </c>
      <c r="W67" s="29" t="e">
        <f t="shared" si="49"/>
        <v>#REF!</v>
      </c>
      <c r="X67" s="29" t="e">
        <f t="shared" si="49"/>
        <v>#REF!</v>
      </c>
      <c r="Y67" s="29" t="e">
        <f t="shared" si="49"/>
        <v>#REF!</v>
      </c>
      <c r="Z67" s="29" t="e">
        <f t="shared" si="49"/>
        <v>#REF!</v>
      </c>
      <c r="AA67" s="29" t="e">
        <f t="shared" si="49"/>
        <v>#REF!</v>
      </c>
      <c r="AB67" s="29" t="e">
        <f t="shared" si="49"/>
        <v>#REF!</v>
      </c>
      <c r="AC67" s="30" t="e">
        <f>+SUM(E67:AB67)</f>
        <v>#REF!</v>
      </c>
    </row>
    <row r="68" spans="1:29" ht="14" x14ac:dyDescent="0.25">
      <c r="A68" s="192" t="e">
        <f t="shared" ref="A68" si="50">A15</f>
        <v>#REF!</v>
      </c>
      <c r="B68" s="193"/>
      <c r="C68" s="13" t="s">
        <v>35</v>
      </c>
      <c r="D68" s="14" t="e">
        <f>D15</f>
        <v>#REF!</v>
      </c>
      <c r="E68" s="10" t="e">
        <f>#REF!</f>
        <v>#REF!</v>
      </c>
      <c r="F68" s="10" t="e">
        <f>#REF!</f>
        <v>#REF!</v>
      </c>
      <c r="G68" s="10" t="e">
        <f>#REF!</f>
        <v>#REF!</v>
      </c>
      <c r="H68" s="10" t="e">
        <f>#REF!</f>
        <v>#REF!</v>
      </c>
      <c r="I68" s="10" t="e">
        <f>#REF!</f>
        <v>#REF!</v>
      </c>
      <c r="J68" s="10" t="e">
        <f>#REF!</f>
        <v>#REF!</v>
      </c>
      <c r="K68" s="10" t="e">
        <f>#REF!</f>
        <v>#REF!</v>
      </c>
      <c r="L68" s="10" t="e">
        <f>#REF!</f>
        <v>#REF!</v>
      </c>
      <c r="M68" s="10" t="e">
        <f>#REF!</f>
        <v>#REF!</v>
      </c>
      <c r="N68" s="10" t="e">
        <f>#REF!</f>
        <v>#REF!</v>
      </c>
      <c r="O68" s="10" t="e">
        <f>#REF!</f>
        <v>#REF!</v>
      </c>
      <c r="P68" s="10" t="e">
        <f>#REF!</f>
        <v>#REF!</v>
      </c>
      <c r="Q68" s="10" t="e">
        <f>#REF!</f>
        <v>#REF!</v>
      </c>
      <c r="R68" s="10" t="e">
        <f>#REF!</f>
        <v>#REF!</v>
      </c>
      <c r="S68" s="10" t="e">
        <f>#REF!</f>
        <v>#REF!</v>
      </c>
      <c r="T68" s="10" t="e">
        <f>#REF!</f>
        <v>#REF!</v>
      </c>
      <c r="U68" s="10" t="e">
        <f>#REF!</f>
        <v>#REF!</v>
      </c>
      <c r="V68" s="10" t="e">
        <f>#REF!</f>
        <v>#REF!</v>
      </c>
      <c r="W68" s="10" t="e">
        <f>#REF!</f>
        <v>#REF!</v>
      </c>
      <c r="X68" s="10" t="e">
        <f>#REF!</f>
        <v>#REF!</v>
      </c>
      <c r="Y68" s="10" t="e">
        <f>#REF!</f>
        <v>#REF!</v>
      </c>
      <c r="Z68" s="10" t="e">
        <f>#REF!</f>
        <v>#REF!</v>
      </c>
      <c r="AA68" s="10" t="e">
        <f>#REF!</f>
        <v>#REF!</v>
      </c>
      <c r="AB68" s="10" t="e">
        <f>#REF!</f>
        <v>#REF!</v>
      </c>
      <c r="AC68" s="12" t="e">
        <f>+SUM(E68:AB68)*D68</f>
        <v>#REF!</v>
      </c>
    </row>
    <row r="69" spans="1:29" ht="14" x14ac:dyDescent="0.25">
      <c r="A69" s="193"/>
      <c r="B69" s="193"/>
      <c r="C69" s="17" t="s">
        <v>36</v>
      </c>
      <c r="D69" s="18" t="e">
        <f>D16</f>
        <v>#REF!</v>
      </c>
      <c r="E69" s="10" t="e">
        <f>#REF!</f>
        <v>#REF!</v>
      </c>
      <c r="F69" s="10" t="e">
        <f>#REF!</f>
        <v>#REF!</v>
      </c>
      <c r="G69" s="10" t="e">
        <f>#REF!</f>
        <v>#REF!</v>
      </c>
      <c r="H69" s="10" t="e">
        <f>#REF!</f>
        <v>#REF!</v>
      </c>
      <c r="I69" s="10" t="e">
        <f>#REF!</f>
        <v>#REF!</v>
      </c>
      <c r="J69" s="10" t="e">
        <f>#REF!</f>
        <v>#REF!</v>
      </c>
      <c r="K69" s="10" t="e">
        <f>#REF!</f>
        <v>#REF!</v>
      </c>
      <c r="L69" s="10" t="e">
        <f>#REF!</f>
        <v>#REF!</v>
      </c>
      <c r="M69" s="10" t="e">
        <f>#REF!</f>
        <v>#REF!</v>
      </c>
      <c r="N69" s="10" t="e">
        <f>#REF!</f>
        <v>#REF!</v>
      </c>
      <c r="O69" s="10" t="e">
        <f>#REF!</f>
        <v>#REF!</v>
      </c>
      <c r="P69" s="10" t="e">
        <f>#REF!</f>
        <v>#REF!</v>
      </c>
      <c r="Q69" s="10" t="e">
        <f>#REF!</f>
        <v>#REF!</v>
      </c>
      <c r="R69" s="10" t="e">
        <f>#REF!</f>
        <v>#REF!</v>
      </c>
      <c r="S69" s="10" t="e">
        <f>#REF!</f>
        <v>#REF!</v>
      </c>
      <c r="T69" s="10" t="e">
        <f>#REF!</f>
        <v>#REF!</v>
      </c>
      <c r="U69" s="10" t="e">
        <f>#REF!</f>
        <v>#REF!</v>
      </c>
      <c r="V69" s="10" t="e">
        <f>#REF!</f>
        <v>#REF!</v>
      </c>
      <c r="W69" s="10" t="e">
        <f>#REF!</f>
        <v>#REF!</v>
      </c>
      <c r="X69" s="10" t="e">
        <f>#REF!</f>
        <v>#REF!</v>
      </c>
      <c r="Y69" s="10" t="e">
        <f>#REF!</f>
        <v>#REF!</v>
      </c>
      <c r="Z69" s="10" t="e">
        <f>#REF!</f>
        <v>#REF!</v>
      </c>
      <c r="AA69" s="10" t="e">
        <f>#REF!</f>
        <v>#REF!</v>
      </c>
      <c r="AB69" s="10" t="e">
        <f>#REF!</f>
        <v>#REF!</v>
      </c>
      <c r="AC69" s="12" t="e">
        <f>+SUM(E69:AB69)*D69</f>
        <v>#REF!</v>
      </c>
    </row>
    <row r="70" spans="1:29" ht="14" x14ac:dyDescent="0.25">
      <c r="A70" s="193"/>
      <c r="B70" s="193"/>
      <c r="C70" s="22" t="s">
        <v>37</v>
      </c>
      <c r="D70" s="23" t="e">
        <f>D17</f>
        <v>#REF!</v>
      </c>
      <c r="E70" s="10" t="e">
        <f>#REF!</f>
        <v>#REF!</v>
      </c>
      <c r="F70" s="10" t="e">
        <f>#REF!</f>
        <v>#REF!</v>
      </c>
      <c r="G70" s="10" t="e">
        <f>#REF!</f>
        <v>#REF!</v>
      </c>
      <c r="H70" s="10" t="e">
        <f>#REF!</f>
        <v>#REF!</v>
      </c>
      <c r="I70" s="10" t="e">
        <f>#REF!</f>
        <v>#REF!</v>
      </c>
      <c r="J70" s="10" t="e">
        <f>#REF!</f>
        <v>#REF!</v>
      </c>
      <c r="K70" s="10" t="e">
        <f>#REF!</f>
        <v>#REF!</v>
      </c>
      <c r="L70" s="10" t="e">
        <f>#REF!</f>
        <v>#REF!</v>
      </c>
      <c r="M70" s="10" t="e">
        <f>#REF!</f>
        <v>#REF!</v>
      </c>
      <c r="N70" s="10" t="e">
        <f>#REF!</f>
        <v>#REF!</v>
      </c>
      <c r="O70" s="10" t="e">
        <f>#REF!</f>
        <v>#REF!</v>
      </c>
      <c r="P70" s="10" t="e">
        <f>#REF!</f>
        <v>#REF!</v>
      </c>
      <c r="Q70" s="10" t="e">
        <f>#REF!</f>
        <v>#REF!</v>
      </c>
      <c r="R70" s="10" t="e">
        <f>#REF!</f>
        <v>#REF!</v>
      </c>
      <c r="S70" s="10" t="e">
        <f>#REF!</f>
        <v>#REF!</v>
      </c>
      <c r="T70" s="10" t="e">
        <f>#REF!</f>
        <v>#REF!</v>
      </c>
      <c r="U70" s="10" t="e">
        <f>#REF!</f>
        <v>#REF!</v>
      </c>
      <c r="V70" s="10" t="e">
        <f>#REF!</f>
        <v>#REF!</v>
      </c>
      <c r="W70" s="10" t="e">
        <f>#REF!</f>
        <v>#REF!</v>
      </c>
      <c r="X70" s="10" t="e">
        <f>#REF!</f>
        <v>#REF!</v>
      </c>
      <c r="Y70" s="10" t="e">
        <f>#REF!</f>
        <v>#REF!</v>
      </c>
      <c r="Z70" s="10" t="e">
        <f>#REF!</f>
        <v>#REF!</v>
      </c>
      <c r="AA70" s="10" t="e">
        <f>#REF!</f>
        <v>#REF!</v>
      </c>
      <c r="AB70" s="10" t="e">
        <f>#REF!</f>
        <v>#REF!</v>
      </c>
      <c r="AC70" s="12" t="e">
        <f>+SUM(E70:AB70)*D70</f>
        <v>#REF!</v>
      </c>
    </row>
    <row r="71" spans="1:29" ht="14.5" thickBot="1" x14ac:dyDescent="0.3">
      <c r="A71" s="194"/>
      <c r="B71" s="194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51">SUMPRODUCT($D68:$D70,F68:F70)</f>
        <v>#REF!</v>
      </c>
      <c r="G71" s="29" t="e">
        <f t="shared" si="51"/>
        <v>#REF!</v>
      </c>
      <c r="H71" s="29" t="e">
        <f t="shared" si="51"/>
        <v>#REF!</v>
      </c>
      <c r="I71" s="29" t="e">
        <f t="shared" si="51"/>
        <v>#REF!</v>
      </c>
      <c r="J71" s="29" t="e">
        <f t="shared" si="51"/>
        <v>#REF!</v>
      </c>
      <c r="K71" s="29" t="e">
        <f t="shared" si="51"/>
        <v>#REF!</v>
      </c>
      <c r="L71" s="29" t="e">
        <f t="shared" si="51"/>
        <v>#REF!</v>
      </c>
      <c r="M71" s="29" t="e">
        <f t="shared" si="51"/>
        <v>#REF!</v>
      </c>
      <c r="N71" s="29" t="e">
        <f t="shared" si="51"/>
        <v>#REF!</v>
      </c>
      <c r="O71" s="29" t="e">
        <f t="shared" si="51"/>
        <v>#REF!</v>
      </c>
      <c r="P71" s="29" t="e">
        <f t="shared" si="51"/>
        <v>#REF!</v>
      </c>
      <c r="Q71" s="29" t="e">
        <f t="shared" si="51"/>
        <v>#REF!</v>
      </c>
      <c r="R71" s="29" t="e">
        <f t="shared" si="51"/>
        <v>#REF!</v>
      </c>
      <c r="S71" s="29" t="e">
        <f t="shared" si="51"/>
        <v>#REF!</v>
      </c>
      <c r="T71" s="29" t="e">
        <f t="shared" si="51"/>
        <v>#REF!</v>
      </c>
      <c r="U71" s="29" t="e">
        <f t="shared" si="51"/>
        <v>#REF!</v>
      </c>
      <c r="V71" s="29" t="e">
        <f t="shared" si="51"/>
        <v>#REF!</v>
      </c>
      <c r="W71" s="29" t="e">
        <f t="shared" si="51"/>
        <v>#REF!</v>
      </c>
      <c r="X71" s="29" t="e">
        <f t="shared" si="51"/>
        <v>#REF!</v>
      </c>
      <c r="Y71" s="29" t="e">
        <f t="shared" si="51"/>
        <v>#REF!</v>
      </c>
      <c r="Z71" s="29" t="e">
        <f t="shared" si="51"/>
        <v>#REF!</v>
      </c>
      <c r="AA71" s="29" t="e">
        <f t="shared" si="51"/>
        <v>#REF!</v>
      </c>
      <c r="AB71" s="29" t="e">
        <f t="shared" si="51"/>
        <v>#REF!</v>
      </c>
      <c r="AC71" s="30" t="e">
        <f>+SUM(E71:AB71)</f>
        <v>#REF!</v>
      </c>
    </row>
    <row r="72" spans="1:29" ht="14" x14ac:dyDescent="0.25">
      <c r="A72" s="192" t="e">
        <f t="shared" ref="A72" si="52">A19</f>
        <v>#REF!</v>
      </c>
      <c r="B72" s="192"/>
      <c r="C72" s="13" t="s">
        <v>35</v>
      </c>
      <c r="D72" s="14" t="e">
        <f>D19</f>
        <v>#REF!</v>
      </c>
      <c r="E72" s="10" t="e">
        <f>#REF!</f>
        <v>#REF!</v>
      </c>
      <c r="F72" s="10" t="e">
        <f>#REF!</f>
        <v>#REF!</v>
      </c>
      <c r="G72" s="10" t="e">
        <f>#REF!</f>
        <v>#REF!</v>
      </c>
      <c r="H72" s="10" t="e">
        <f>#REF!</f>
        <v>#REF!</v>
      </c>
      <c r="I72" s="10" t="e">
        <f>#REF!</f>
        <v>#REF!</v>
      </c>
      <c r="J72" s="10" t="e">
        <f>#REF!</f>
        <v>#REF!</v>
      </c>
      <c r="K72" s="10" t="e">
        <f>#REF!</f>
        <v>#REF!</v>
      </c>
      <c r="L72" s="10" t="e">
        <f>#REF!</f>
        <v>#REF!</v>
      </c>
      <c r="M72" s="10" t="e">
        <f>#REF!</f>
        <v>#REF!</v>
      </c>
      <c r="N72" s="10" t="e">
        <f>#REF!</f>
        <v>#REF!</v>
      </c>
      <c r="O72" s="10" t="e">
        <f>#REF!</f>
        <v>#REF!</v>
      </c>
      <c r="P72" s="10" t="e">
        <f>#REF!</f>
        <v>#REF!</v>
      </c>
      <c r="Q72" s="10" t="e">
        <f>#REF!</f>
        <v>#REF!</v>
      </c>
      <c r="R72" s="10" t="e">
        <f>#REF!</f>
        <v>#REF!</v>
      </c>
      <c r="S72" s="10" t="e">
        <f>#REF!</f>
        <v>#REF!</v>
      </c>
      <c r="T72" s="10" t="e">
        <f>#REF!</f>
        <v>#REF!</v>
      </c>
      <c r="U72" s="10" t="e">
        <f>#REF!</f>
        <v>#REF!</v>
      </c>
      <c r="V72" s="10" t="e">
        <f>#REF!</f>
        <v>#REF!</v>
      </c>
      <c r="W72" s="10" t="e">
        <f>#REF!</f>
        <v>#REF!</v>
      </c>
      <c r="X72" s="10" t="e">
        <f>#REF!</f>
        <v>#REF!</v>
      </c>
      <c r="Y72" s="10" t="e">
        <f>#REF!</f>
        <v>#REF!</v>
      </c>
      <c r="Z72" s="10" t="e">
        <f>#REF!</f>
        <v>#REF!</v>
      </c>
      <c r="AA72" s="10" t="e">
        <f>#REF!</f>
        <v>#REF!</v>
      </c>
      <c r="AB72" s="10" t="e">
        <f>#REF!</f>
        <v>#REF!</v>
      </c>
      <c r="AC72" s="12" t="e">
        <f>+SUM(E72:AB72)*D72</f>
        <v>#REF!</v>
      </c>
    </row>
    <row r="73" spans="1:29" ht="14" x14ac:dyDescent="0.25">
      <c r="A73" s="193"/>
      <c r="B73" s="193"/>
      <c r="C73" s="17" t="s">
        <v>36</v>
      </c>
      <c r="D73" s="18" t="e">
        <f>D20</f>
        <v>#REF!</v>
      </c>
      <c r="E73" s="10" t="e">
        <f>#REF!</f>
        <v>#REF!</v>
      </c>
      <c r="F73" s="10" t="e">
        <f>#REF!</f>
        <v>#REF!</v>
      </c>
      <c r="G73" s="10" t="e">
        <f>#REF!</f>
        <v>#REF!</v>
      </c>
      <c r="H73" s="10" t="e">
        <f>#REF!</f>
        <v>#REF!</v>
      </c>
      <c r="I73" s="10" t="e">
        <f>#REF!</f>
        <v>#REF!</v>
      </c>
      <c r="J73" s="10" t="e">
        <f>#REF!</f>
        <v>#REF!</v>
      </c>
      <c r="K73" s="10" t="e">
        <f>#REF!</f>
        <v>#REF!</v>
      </c>
      <c r="L73" s="10" t="e">
        <f>#REF!</f>
        <v>#REF!</v>
      </c>
      <c r="M73" s="10" t="e">
        <f>#REF!</f>
        <v>#REF!</v>
      </c>
      <c r="N73" s="10" t="e">
        <f>#REF!</f>
        <v>#REF!</v>
      </c>
      <c r="O73" s="10" t="e">
        <f>#REF!</f>
        <v>#REF!</v>
      </c>
      <c r="P73" s="10" t="e">
        <f>#REF!</f>
        <v>#REF!</v>
      </c>
      <c r="Q73" s="10" t="e">
        <f>#REF!</f>
        <v>#REF!</v>
      </c>
      <c r="R73" s="10" t="e">
        <f>#REF!</f>
        <v>#REF!</v>
      </c>
      <c r="S73" s="10" t="e">
        <f>#REF!</f>
        <v>#REF!</v>
      </c>
      <c r="T73" s="10" t="e">
        <f>#REF!</f>
        <v>#REF!</v>
      </c>
      <c r="U73" s="10" t="e">
        <f>#REF!</f>
        <v>#REF!</v>
      </c>
      <c r="V73" s="10" t="e">
        <f>#REF!</f>
        <v>#REF!</v>
      </c>
      <c r="W73" s="10" t="e">
        <f>#REF!</f>
        <v>#REF!</v>
      </c>
      <c r="X73" s="10" t="e">
        <f>#REF!</f>
        <v>#REF!</v>
      </c>
      <c r="Y73" s="10" t="e">
        <f>#REF!</f>
        <v>#REF!</v>
      </c>
      <c r="Z73" s="10" t="e">
        <f>#REF!</f>
        <v>#REF!</v>
      </c>
      <c r="AA73" s="10" t="e">
        <f>#REF!</f>
        <v>#REF!</v>
      </c>
      <c r="AB73" s="10" t="e">
        <f>#REF!</f>
        <v>#REF!</v>
      </c>
      <c r="AC73" s="12" t="e">
        <f>+SUM(E73:AB73)*D73</f>
        <v>#REF!</v>
      </c>
    </row>
    <row r="74" spans="1:29" ht="14" x14ac:dyDescent="0.25">
      <c r="A74" s="193"/>
      <c r="B74" s="193"/>
      <c r="C74" s="22" t="s">
        <v>37</v>
      </c>
      <c r="D74" s="23" t="e">
        <f>D21</f>
        <v>#REF!</v>
      </c>
      <c r="E74" s="10" t="e">
        <f>#REF!</f>
        <v>#REF!</v>
      </c>
      <c r="F74" s="10" t="e">
        <f>#REF!</f>
        <v>#REF!</v>
      </c>
      <c r="G74" s="10" t="e">
        <f>#REF!</f>
        <v>#REF!</v>
      </c>
      <c r="H74" s="10" t="e">
        <f>#REF!</f>
        <v>#REF!</v>
      </c>
      <c r="I74" s="10" t="e">
        <f>#REF!</f>
        <v>#REF!</v>
      </c>
      <c r="J74" s="10" t="e">
        <f>#REF!</f>
        <v>#REF!</v>
      </c>
      <c r="K74" s="10" t="e">
        <f>#REF!</f>
        <v>#REF!</v>
      </c>
      <c r="L74" s="10" t="e">
        <f>#REF!</f>
        <v>#REF!</v>
      </c>
      <c r="M74" s="10" t="e">
        <f>#REF!</f>
        <v>#REF!</v>
      </c>
      <c r="N74" s="10" t="e">
        <f>#REF!</f>
        <v>#REF!</v>
      </c>
      <c r="O74" s="10" t="e">
        <f>#REF!</f>
        <v>#REF!</v>
      </c>
      <c r="P74" s="10" t="e">
        <f>#REF!</f>
        <v>#REF!</v>
      </c>
      <c r="Q74" s="10" t="e">
        <f>#REF!</f>
        <v>#REF!</v>
      </c>
      <c r="R74" s="10" t="e">
        <f>#REF!</f>
        <v>#REF!</v>
      </c>
      <c r="S74" s="10" t="e">
        <f>#REF!</f>
        <v>#REF!</v>
      </c>
      <c r="T74" s="10" t="e">
        <f>#REF!</f>
        <v>#REF!</v>
      </c>
      <c r="U74" s="10" t="e">
        <f>#REF!</f>
        <v>#REF!</v>
      </c>
      <c r="V74" s="10" t="e">
        <f>#REF!</f>
        <v>#REF!</v>
      </c>
      <c r="W74" s="10" t="e">
        <f>#REF!</f>
        <v>#REF!</v>
      </c>
      <c r="X74" s="10" t="e">
        <f>#REF!</f>
        <v>#REF!</v>
      </c>
      <c r="Y74" s="10" t="e">
        <f>#REF!</f>
        <v>#REF!</v>
      </c>
      <c r="Z74" s="10" t="e">
        <f>#REF!</f>
        <v>#REF!</v>
      </c>
      <c r="AA74" s="10" t="e">
        <f>#REF!</f>
        <v>#REF!</v>
      </c>
      <c r="AB74" s="10" t="e">
        <f>#REF!</f>
        <v>#REF!</v>
      </c>
      <c r="AC74" s="12" t="e">
        <f>+SUM(E74:AB74)*D74</f>
        <v>#REF!</v>
      </c>
    </row>
    <row r="75" spans="1:29" ht="14.5" thickBot="1" x14ac:dyDescent="0.3">
      <c r="A75" s="194"/>
      <c r="B75" s="194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3">SUMPRODUCT($D72:$D74,F72:F74)</f>
        <v>#REF!</v>
      </c>
      <c r="G75" s="29" t="e">
        <f t="shared" si="53"/>
        <v>#REF!</v>
      </c>
      <c r="H75" s="29" t="e">
        <f t="shared" si="53"/>
        <v>#REF!</v>
      </c>
      <c r="I75" s="29" t="e">
        <f t="shared" si="53"/>
        <v>#REF!</v>
      </c>
      <c r="J75" s="29" t="e">
        <f t="shared" si="53"/>
        <v>#REF!</v>
      </c>
      <c r="K75" s="29" t="e">
        <f t="shared" si="53"/>
        <v>#REF!</v>
      </c>
      <c r="L75" s="29" t="e">
        <f t="shared" si="53"/>
        <v>#REF!</v>
      </c>
      <c r="M75" s="29" t="e">
        <f t="shared" si="53"/>
        <v>#REF!</v>
      </c>
      <c r="N75" s="29" t="e">
        <f t="shared" si="53"/>
        <v>#REF!</v>
      </c>
      <c r="O75" s="29" t="e">
        <f t="shared" si="53"/>
        <v>#REF!</v>
      </c>
      <c r="P75" s="29" t="e">
        <f t="shared" si="53"/>
        <v>#REF!</v>
      </c>
      <c r="Q75" s="29" t="e">
        <f t="shared" si="53"/>
        <v>#REF!</v>
      </c>
      <c r="R75" s="29" t="e">
        <f t="shared" si="53"/>
        <v>#REF!</v>
      </c>
      <c r="S75" s="29" t="e">
        <f t="shared" si="53"/>
        <v>#REF!</v>
      </c>
      <c r="T75" s="29" t="e">
        <f t="shared" si="53"/>
        <v>#REF!</v>
      </c>
      <c r="U75" s="29" t="e">
        <f t="shared" si="53"/>
        <v>#REF!</v>
      </c>
      <c r="V75" s="29" t="e">
        <f t="shared" si="53"/>
        <v>#REF!</v>
      </c>
      <c r="W75" s="29" t="e">
        <f t="shared" si="53"/>
        <v>#REF!</v>
      </c>
      <c r="X75" s="29" t="e">
        <f t="shared" si="53"/>
        <v>#REF!</v>
      </c>
      <c r="Y75" s="29" t="e">
        <f t="shared" si="53"/>
        <v>#REF!</v>
      </c>
      <c r="Z75" s="29" t="e">
        <f t="shared" si="53"/>
        <v>#REF!</v>
      </c>
      <c r="AA75" s="29" t="e">
        <f t="shared" si="53"/>
        <v>#REF!</v>
      </c>
      <c r="AB75" s="29" t="e">
        <f t="shared" si="53"/>
        <v>#REF!</v>
      </c>
      <c r="AC75" s="30" t="e">
        <f>+SUM(E75:AB75)</f>
        <v>#REF!</v>
      </c>
    </row>
    <row r="76" spans="1:29" ht="14" x14ac:dyDescent="0.25">
      <c r="A76" s="192" t="e">
        <f t="shared" ref="A76" si="54">A23</f>
        <v>#REF!</v>
      </c>
      <c r="B76" s="193"/>
      <c r="C76" s="13" t="s">
        <v>35</v>
      </c>
      <c r="D76" s="14" t="e">
        <f>D23</f>
        <v>#REF!</v>
      </c>
      <c r="E76" s="10" t="e">
        <f>#REF!</f>
        <v>#REF!</v>
      </c>
      <c r="F76" s="10" t="e">
        <f>#REF!</f>
        <v>#REF!</v>
      </c>
      <c r="G76" s="10" t="e">
        <f>#REF!</f>
        <v>#REF!</v>
      </c>
      <c r="H76" s="10" t="e">
        <f>#REF!</f>
        <v>#REF!</v>
      </c>
      <c r="I76" s="10" t="e">
        <f>#REF!</f>
        <v>#REF!</v>
      </c>
      <c r="J76" s="10" t="e">
        <f>#REF!</f>
        <v>#REF!</v>
      </c>
      <c r="K76" s="10" t="e">
        <f>#REF!</f>
        <v>#REF!</v>
      </c>
      <c r="L76" s="10" t="e">
        <f>#REF!</f>
        <v>#REF!</v>
      </c>
      <c r="M76" s="10" t="e">
        <f>#REF!</f>
        <v>#REF!</v>
      </c>
      <c r="N76" s="10" t="e">
        <f>#REF!</f>
        <v>#REF!</v>
      </c>
      <c r="O76" s="10" t="e">
        <f>#REF!</f>
        <v>#REF!</v>
      </c>
      <c r="P76" s="10" t="e">
        <f>#REF!</f>
        <v>#REF!</v>
      </c>
      <c r="Q76" s="10" t="e">
        <f>#REF!</f>
        <v>#REF!</v>
      </c>
      <c r="R76" s="10" t="e">
        <f>#REF!</f>
        <v>#REF!</v>
      </c>
      <c r="S76" s="10" t="e">
        <f>#REF!</f>
        <v>#REF!</v>
      </c>
      <c r="T76" s="10" t="e">
        <f>#REF!</f>
        <v>#REF!</v>
      </c>
      <c r="U76" s="10" t="e">
        <f>#REF!</f>
        <v>#REF!</v>
      </c>
      <c r="V76" s="10" t="e">
        <f>#REF!</f>
        <v>#REF!</v>
      </c>
      <c r="W76" s="10" t="e">
        <f>#REF!</f>
        <v>#REF!</v>
      </c>
      <c r="X76" s="10" t="e">
        <f>#REF!</f>
        <v>#REF!</v>
      </c>
      <c r="Y76" s="10" t="e">
        <f>#REF!</f>
        <v>#REF!</v>
      </c>
      <c r="Z76" s="10" t="e">
        <f>#REF!</f>
        <v>#REF!</v>
      </c>
      <c r="AA76" s="10" t="e">
        <f>#REF!</f>
        <v>#REF!</v>
      </c>
      <c r="AB76" s="10" t="e">
        <f>#REF!</f>
        <v>#REF!</v>
      </c>
      <c r="AC76" s="12" t="e">
        <f>+SUM(E76:AB76)*D76</f>
        <v>#REF!</v>
      </c>
    </row>
    <row r="77" spans="1:29" ht="14" x14ac:dyDescent="0.25">
      <c r="A77" s="193"/>
      <c r="B77" s="193"/>
      <c r="C77" s="17" t="s">
        <v>36</v>
      </c>
      <c r="D77" s="18" t="e">
        <f>D24</f>
        <v>#REF!</v>
      </c>
      <c r="E77" s="10" t="e">
        <f>#REF!</f>
        <v>#REF!</v>
      </c>
      <c r="F77" s="10" t="e">
        <f>#REF!</f>
        <v>#REF!</v>
      </c>
      <c r="G77" s="10" t="e">
        <f>#REF!</f>
        <v>#REF!</v>
      </c>
      <c r="H77" s="10" t="e">
        <f>#REF!</f>
        <v>#REF!</v>
      </c>
      <c r="I77" s="10" t="e">
        <f>#REF!</f>
        <v>#REF!</v>
      </c>
      <c r="J77" s="10" t="e">
        <f>#REF!</f>
        <v>#REF!</v>
      </c>
      <c r="K77" s="10" t="e">
        <f>#REF!</f>
        <v>#REF!</v>
      </c>
      <c r="L77" s="10" t="e">
        <f>#REF!</f>
        <v>#REF!</v>
      </c>
      <c r="M77" s="10" t="e">
        <f>#REF!</f>
        <v>#REF!</v>
      </c>
      <c r="N77" s="10" t="e">
        <f>#REF!</f>
        <v>#REF!</v>
      </c>
      <c r="O77" s="10" t="e">
        <f>#REF!</f>
        <v>#REF!</v>
      </c>
      <c r="P77" s="10" t="e">
        <f>#REF!</f>
        <v>#REF!</v>
      </c>
      <c r="Q77" s="10" t="e">
        <f>#REF!</f>
        <v>#REF!</v>
      </c>
      <c r="R77" s="10" t="e">
        <f>#REF!</f>
        <v>#REF!</v>
      </c>
      <c r="S77" s="10" t="e">
        <f>#REF!</f>
        <v>#REF!</v>
      </c>
      <c r="T77" s="10" t="e">
        <f>#REF!</f>
        <v>#REF!</v>
      </c>
      <c r="U77" s="10" t="e">
        <f>#REF!</f>
        <v>#REF!</v>
      </c>
      <c r="V77" s="10" t="e">
        <f>#REF!</f>
        <v>#REF!</v>
      </c>
      <c r="W77" s="10" t="e">
        <f>#REF!</f>
        <v>#REF!</v>
      </c>
      <c r="X77" s="10" t="e">
        <f>#REF!</f>
        <v>#REF!</v>
      </c>
      <c r="Y77" s="10" t="e">
        <f>#REF!</f>
        <v>#REF!</v>
      </c>
      <c r="Z77" s="10" t="e">
        <f>#REF!</f>
        <v>#REF!</v>
      </c>
      <c r="AA77" s="10" t="e">
        <f>#REF!</f>
        <v>#REF!</v>
      </c>
      <c r="AB77" s="10" t="e">
        <f>#REF!</f>
        <v>#REF!</v>
      </c>
      <c r="AC77" s="12" t="e">
        <f>+SUM(E77:AB77)*D77</f>
        <v>#REF!</v>
      </c>
    </row>
    <row r="78" spans="1:29" ht="14" x14ac:dyDescent="0.25">
      <c r="A78" s="193"/>
      <c r="B78" s="193"/>
      <c r="C78" s="22" t="s">
        <v>37</v>
      </c>
      <c r="D78" s="23" t="e">
        <f>D25</f>
        <v>#REF!</v>
      </c>
      <c r="E78" s="10" t="e">
        <f>#REF!</f>
        <v>#REF!</v>
      </c>
      <c r="F78" s="10" t="e">
        <f>#REF!</f>
        <v>#REF!</v>
      </c>
      <c r="G78" s="10" t="e">
        <f>#REF!</f>
        <v>#REF!</v>
      </c>
      <c r="H78" s="10" t="e">
        <f>#REF!</f>
        <v>#REF!</v>
      </c>
      <c r="I78" s="10" t="e">
        <f>#REF!</f>
        <v>#REF!</v>
      </c>
      <c r="J78" s="10" t="e">
        <f>#REF!</f>
        <v>#REF!</v>
      </c>
      <c r="K78" s="10" t="e">
        <f>#REF!</f>
        <v>#REF!</v>
      </c>
      <c r="L78" s="10" t="e">
        <f>#REF!</f>
        <v>#REF!</v>
      </c>
      <c r="M78" s="10" t="e">
        <f>#REF!</f>
        <v>#REF!</v>
      </c>
      <c r="N78" s="10" t="e">
        <f>#REF!</f>
        <v>#REF!</v>
      </c>
      <c r="O78" s="10" t="e">
        <f>#REF!</f>
        <v>#REF!</v>
      </c>
      <c r="P78" s="10" t="e">
        <f>#REF!</f>
        <v>#REF!</v>
      </c>
      <c r="Q78" s="10" t="e">
        <f>#REF!</f>
        <v>#REF!</v>
      </c>
      <c r="R78" s="10" t="e">
        <f>#REF!</f>
        <v>#REF!</v>
      </c>
      <c r="S78" s="10" t="e">
        <f>#REF!</f>
        <v>#REF!</v>
      </c>
      <c r="T78" s="10" t="e">
        <f>#REF!</f>
        <v>#REF!</v>
      </c>
      <c r="U78" s="10" t="e">
        <f>#REF!</f>
        <v>#REF!</v>
      </c>
      <c r="V78" s="10" t="e">
        <f>#REF!</f>
        <v>#REF!</v>
      </c>
      <c r="W78" s="10" t="e">
        <f>#REF!</f>
        <v>#REF!</v>
      </c>
      <c r="X78" s="10" t="e">
        <f>#REF!</f>
        <v>#REF!</v>
      </c>
      <c r="Y78" s="10" t="e">
        <f>#REF!</f>
        <v>#REF!</v>
      </c>
      <c r="Z78" s="10" t="e">
        <f>#REF!</f>
        <v>#REF!</v>
      </c>
      <c r="AA78" s="10" t="e">
        <f>#REF!</f>
        <v>#REF!</v>
      </c>
      <c r="AB78" s="10" t="e">
        <f>#REF!</f>
        <v>#REF!</v>
      </c>
      <c r="AC78" s="12" t="e">
        <f>+SUM(E78:AB78)*D78</f>
        <v>#REF!</v>
      </c>
    </row>
    <row r="79" spans="1:29" ht="14.5" thickBot="1" x14ac:dyDescent="0.3">
      <c r="A79" s="194"/>
      <c r="B79" s="194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5">SUMPRODUCT($D76:$D78,F76:F78)</f>
        <v>#REF!</v>
      </c>
      <c r="G79" s="29" t="e">
        <f t="shared" si="55"/>
        <v>#REF!</v>
      </c>
      <c r="H79" s="29" t="e">
        <f t="shared" si="55"/>
        <v>#REF!</v>
      </c>
      <c r="I79" s="29" t="e">
        <f t="shared" si="55"/>
        <v>#REF!</v>
      </c>
      <c r="J79" s="29" t="e">
        <f t="shared" si="55"/>
        <v>#REF!</v>
      </c>
      <c r="K79" s="29" t="e">
        <f t="shared" si="55"/>
        <v>#REF!</v>
      </c>
      <c r="L79" s="29" t="e">
        <f t="shared" si="55"/>
        <v>#REF!</v>
      </c>
      <c r="M79" s="29" t="e">
        <f t="shared" si="55"/>
        <v>#REF!</v>
      </c>
      <c r="N79" s="29" t="e">
        <f t="shared" si="55"/>
        <v>#REF!</v>
      </c>
      <c r="O79" s="29" t="e">
        <f t="shared" si="55"/>
        <v>#REF!</v>
      </c>
      <c r="P79" s="29" t="e">
        <f t="shared" si="55"/>
        <v>#REF!</v>
      </c>
      <c r="Q79" s="29" t="e">
        <f t="shared" si="55"/>
        <v>#REF!</v>
      </c>
      <c r="R79" s="29" t="e">
        <f t="shared" si="55"/>
        <v>#REF!</v>
      </c>
      <c r="S79" s="29" t="e">
        <f t="shared" si="55"/>
        <v>#REF!</v>
      </c>
      <c r="T79" s="29" t="e">
        <f t="shared" si="55"/>
        <v>#REF!</v>
      </c>
      <c r="U79" s="29" t="e">
        <f t="shared" si="55"/>
        <v>#REF!</v>
      </c>
      <c r="V79" s="29" t="e">
        <f t="shared" si="55"/>
        <v>#REF!</v>
      </c>
      <c r="W79" s="29" t="e">
        <f t="shared" si="55"/>
        <v>#REF!</v>
      </c>
      <c r="X79" s="29" t="e">
        <f t="shared" si="55"/>
        <v>#REF!</v>
      </c>
      <c r="Y79" s="29" t="e">
        <f t="shared" si="55"/>
        <v>#REF!</v>
      </c>
      <c r="Z79" s="29" t="e">
        <f t="shared" si="55"/>
        <v>#REF!</v>
      </c>
      <c r="AA79" s="29" t="e">
        <f t="shared" si="55"/>
        <v>#REF!</v>
      </c>
      <c r="AB79" s="29" t="e">
        <f t="shared" si="55"/>
        <v>#REF!</v>
      </c>
      <c r="AC79" s="30" t="e">
        <f>+SUM(E79:AB79)</f>
        <v>#REF!</v>
      </c>
    </row>
    <row r="80" spans="1:29" ht="14" x14ac:dyDescent="0.25">
      <c r="A80" s="192" t="e">
        <f t="shared" ref="A80" si="56">A27</f>
        <v>#REF!</v>
      </c>
      <c r="B80" s="192"/>
      <c r="C80" s="13" t="s">
        <v>35</v>
      </c>
      <c r="D80" s="14" t="e">
        <f>+D27</f>
        <v>#REF!</v>
      </c>
      <c r="E80" s="10" t="e">
        <f>#REF!</f>
        <v>#REF!</v>
      </c>
      <c r="F80" s="10" t="e">
        <f>#REF!</f>
        <v>#REF!</v>
      </c>
      <c r="G80" s="10" t="e">
        <f>#REF!</f>
        <v>#REF!</v>
      </c>
      <c r="H80" s="10" t="e">
        <f>#REF!</f>
        <v>#REF!</v>
      </c>
      <c r="I80" s="10" t="e">
        <f>#REF!</f>
        <v>#REF!</v>
      </c>
      <c r="J80" s="10" t="e">
        <f>#REF!</f>
        <v>#REF!</v>
      </c>
      <c r="K80" s="10" t="e">
        <f>#REF!</f>
        <v>#REF!</v>
      </c>
      <c r="L80" s="10" t="e">
        <f>#REF!</f>
        <v>#REF!</v>
      </c>
      <c r="M80" s="10" t="e">
        <f>#REF!</f>
        <v>#REF!</v>
      </c>
      <c r="N80" s="10" t="e">
        <f>#REF!</f>
        <v>#REF!</v>
      </c>
      <c r="O80" s="10" t="e">
        <f>#REF!</f>
        <v>#REF!</v>
      </c>
      <c r="P80" s="10" t="e">
        <f>#REF!</f>
        <v>#REF!</v>
      </c>
      <c r="Q80" s="10" t="e">
        <f>#REF!</f>
        <v>#REF!</v>
      </c>
      <c r="R80" s="10" t="e">
        <f>#REF!</f>
        <v>#REF!</v>
      </c>
      <c r="S80" s="10" t="e">
        <f>#REF!</f>
        <v>#REF!</v>
      </c>
      <c r="T80" s="10" t="e">
        <f>#REF!</f>
        <v>#REF!</v>
      </c>
      <c r="U80" s="10" t="e">
        <f>#REF!</f>
        <v>#REF!</v>
      </c>
      <c r="V80" s="10" t="e">
        <f>#REF!</f>
        <v>#REF!</v>
      </c>
      <c r="W80" s="10" t="e">
        <f>#REF!</f>
        <v>#REF!</v>
      </c>
      <c r="X80" s="10" t="e">
        <f>#REF!</f>
        <v>#REF!</v>
      </c>
      <c r="Y80" s="10" t="e">
        <f>#REF!</f>
        <v>#REF!</v>
      </c>
      <c r="Z80" s="10" t="e">
        <f>#REF!</f>
        <v>#REF!</v>
      </c>
      <c r="AA80" s="10" t="e">
        <f>#REF!</f>
        <v>#REF!</v>
      </c>
      <c r="AB80" s="10" t="e">
        <f>#REF!</f>
        <v>#REF!</v>
      </c>
      <c r="AC80" s="12" t="e">
        <f>+SUM(E80:AB80)*D80</f>
        <v>#REF!</v>
      </c>
    </row>
    <row r="81" spans="1:29" ht="14" x14ac:dyDescent="0.25">
      <c r="A81" s="193"/>
      <c r="B81" s="193"/>
      <c r="C81" s="17" t="s">
        <v>36</v>
      </c>
      <c r="D81" s="18" t="e">
        <f>+D28</f>
        <v>#REF!</v>
      </c>
      <c r="E81" s="10" t="e">
        <f>#REF!</f>
        <v>#REF!</v>
      </c>
      <c r="F81" s="10" t="e">
        <f>#REF!</f>
        <v>#REF!</v>
      </c>
      <c r="G81" s="10" t="e">
        <f>#REF!</f>
        <v>#REF!</v>
      </c>
      <c r="H81" s="10" t="e">
        <f>#REF!</f>
        <v>#REF!</v>
      </c>
      <c r="I81" s="10" t="e">
        <f>#REF!</f>
        <v>#REF!</v>
      </c>
      <c r="J81" s="10" t="e">
        <f>#REF!</f>
        <v>#REF!</v>
      </c>
      <c r="K81" s="10" t="e">
        <f>#REF!</f>
        <v>#REF!</v>
      </c>
      <c r="L81" s="10" t="e">
        <f>#REF!</f>
        <v>#REF!</v>
      </c>
      <c r="M81" s="10" t="e">
        <f>#REF!</f>
        <v>#REF!</v>
      </c>
      <c r="N81" s="10" t="e">
        <f>#REF!</f>
        <v>#REF!</v>
      </c>
      <c r="O81" s="10" t="e">
        <f>#REF!</f>
        <v>#REF!</v>
      </c>
      <c r="P81" s="10" t="e">
        <f>#REF!</f>
        <v>#REF!</v>
      </c>
      <c r="Q81" s="10" t="e">
        <f>#REF!</f>
        <v>#REF!</v>
      </c>
      <c r="R81" s="10" t="e">
        <f>#REF!</f>
        <v>#REF!</v>
      </c>
      <c r="S81" s="10" t="e">
        <f>#REF!</f>
        <v>#REF!</v>
      </c>
      <c r="T81" s="10" t="e">
        <f>#REF!</f>
        <v>#REF!</v>
      </c>
      <c r="U81" s="10" t="e">
        <f>#REF!</f>
        <v>#REF!</v>
      </c>
      <c r="V81" s="10" t="e">
        <f>#REF!</f>
        <v>#REF!</v>
      </c>
      <c r="W81" s="10" t="e">
        <f>#REF!</f>
        <v>#REF!</v>
      </c>
      <c r="X81" s="10" t="e">
        <f>#REF!</f>
        <v>#REF!</v>
      </c>
      <c r="Y81" s="10" t="e">
        <f>#REF!</f>
        <v>#REF!</v>
      </c>
      <c r="Z81" s="10" t="e">
        <f>#REF!</f>
        <v>#REF!</v>
      </c>
      <c r="AA81" s="10" t="e">
        <f>#REF!</f>
        <v>#REF!</v>
      </c>
      <c r="AB81" s="10" t="e">
        <f>#REF!</f>
        <v>#REF!</v>
      </c>
      <c r="AC81" s="12" t="e">
        <f>+SUM(E81:AB81)*D81</f>
        <v>#REF!</v>
      </c>
    </row>
    <row r="82" spans="1:29" ht="14" x14ac:dyDescent="0.25">
      <c r="A82" s="193"/>
      <c r="B82" s="193"/>
      <c r="C82" s="22" t="s">
        <v>37</v>
      </c>
      <c r="D82" s="23" t="e">
        <f>+D29</f>
        <v>#REF!</v>
      </c>
      <c r="E82" s="10" t="e">
        <f>#REF!</f>
        <v>#REF!</v>
      </c>
      <c r="F82" s="10" t="e">
        <f>#REF!</f>
        <v>#REF!</v>
      </c>
      <c r="G82" s="10" t="e">
        <f>#REF!</f>
        <v>#REF!</v>
      </c>
      <c r="H82" s="10" t="e">
        <f>#REF!</f>
        <v>#REF!</v>
      </c>
      <c r="I82" s="10" t="e">
        <f>#REF!</f>
        <v>#REF!</v>
      </c>
      <c r="J82" s="10" t="e">
        <f>#REF!</f>
        <v>#REF!</v>
      </c>
      <c r="K82" s="10" t="e">
        <f>#REF!</f>
        <v>#REF!</v>
      </c>
      <c r="L82" s="10" t="e">
        <f>#REF!</f>
        <v>#REF!</v>
      </c>
      <c r="M82" s="10" t="e">
        <f>#REF!</f>
        <v>#REF!</v>
      </c>
      <c r="N82" s="10" t="e">
        <f>#REF!</f>
        <v>#REF!</v>
      </c>
      <c r="O82" s="10" t="e">
        <f>#REF!</f>
        <v>#REF!</v>
      </c>
      <c r="P82" s="10" t="e">
        <f>#REF!</f>
        <v>#REF!</v>
      </c>
      <c r="Q82" s="10" t="e">
        <f>#REF!</f>
        <v>#REF!</v>
      </c>
      <c r="R82" s="10" t="e">
        <f>#REF!</f>
        <v>#REF!</v>
      </c>
      <c r="S82" s="10" t="e">
        <f>#REF!</f>
        <v>#REF!</v>
      </c>
      <c r="T82" s="10" t="e">
        <f>#REF!</f>
        <v>#REF!</v>
      </c>
      <c r="U82" s="10" t="e">
        <f>#REF!</f>
        <v>#REF!</v>
      </c>
      <c r="V82" s="10" t="e">
        <f>#REF!</f>
        <v>#REF!</v>
      </c>
      <c r="W82" s="10" t="e">
        <f>#REF!</f>
        <v>#REF!</v>
      </c>
      <c r="X82" s="10" t="e">
        <f>#REF!</f>
        <v>#REF!</v>
      </c>
      <c r="Y82" s="10" t="e">
        <f>#REF!</f>
        <v>#REF!</v>
      </c>
      <c r="Z82" s="10" t="e">
        <f>#REF!</f>
        <v>#REF!</v>
      </c>
      <c r="AA82" s="10" t="e">
        <f>#REF!</f>
        <v>#REF!</v>
      </c>
      <c r="AB82" s="10" t="e">
        <f>#REF!</f>
        <v>#REF!</v>
      </c>
      <c r="AC82" s="12" t="e">
        <f>+SUM(E82:AB82)*D82</f>
        <v>#REF!</v>
      </c>
    </row>
    <row r="83" spans="1:29" ht="14.5" thickBot="1" x14ac:dyDescent="0.3">
      <c r="A83" s="194"/>
      <c r="B83" s="194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7">SUMPRODUCT($D80:$D82,F80:F82)</f>
        <v>#REF!</v>
      </c>
      <c r="G83" s="29" t="e">
        <f t="shared" si="57"/>
        <v>#REF!</v>
      </c>
      <c r="H83" s="29" t="e">
        <f t="shared" si="57"/>
        <v>#REF!</v>
      </c>
      <c r="I83" s="29" t="e">
        <f t="shared" si="57"/>
        <v>#REF!</v>
      </c>
      <c r="J83" s="29" t="e">
        <f t="shared" si="57"/>
        <v>#REF!</v>
      </c>
      <c r="K83" s="29" t="e">
        <f t="shared" si="57"/>
        <v>#REF!</v>
      </c>
      <c r="L83" s="29" t="e">
        <f t="shared" si="57"/>
        <v>#REF!</v>
      </c>
      <c r="M83" s="29" t="e">
        <f t="shared" si="57"/>
        <v>#REF!</v>
      </c>
      <c r="N83" s="29" t="e">
        <f t="shared" si="57"/>
        <v>#REF!</v>
      </c>
      <c r="O83" s="29" t="e">
        <f t="shared" si="57"/>
        <v>#REF!</v>
      </c>
      <c r="P83" s="29" t="e">
        <f t="shared" si="57"/>
        <v>#REF!</v>
      </c>
      <c r="Q83" s="29" t="e">
        <f t="shared" si="57"/>
        <v>#REF!</v>
      </c>
      <c r="R83" s="29" t="e">
        <f t="shared" si="57"/>
        <v>#REF!</v>
      </c>
      <c r="S83" s="29" t="e">
        <f t="shared" si="57"/>
        <v>#REF!</v>
      </c>
      <c r="T83" s="29" t="e">
        <f t="shared" si="57"/>
        <v>#REF!</v>
      </c>
      <c r="U83" s="29" t="e">
        <f t="shared" si="57"/>
        <v>#REF!</v>
      </c>
      <c r="V83" s="29" t="e">
        <f t="shared" si="57"/>
        <v>#REF!</v>
      </c>
      <c r="W83" s="29" t="e">
        <f t="shared" si="57"/>
        <v>#REF!</v>
      </c>
      <c r="X83" s="29" t="e">
        <f t="shared" si="57"/>
        <v>#REF!</v>
      </c>
      <c r="Y83" s="29" t="e">
        <f t="shared" si="57"/>
        <v>#REF!</v>
      </c>
      <c r="Z83" s="29" t="e">
        <f t="shared" si="57"/>
        <v>#REF!</v>
      </c>
      <c r="AA83" s="29" t="e">
        <f t="shared" si="57"/>
        <v>#REF!</v>
      </c>
      <c r="AB83" s="29" t="e">
        <f t="shared" si="57"/>
        <v>#REF!</v>
      </c>
      <c r="AC83" s="30" t="e">
        <f>+SUM(E83:AB83)</f>
        <v>#REF!</v>
      </c>
    </row>
    <row r="84" spans="1:29" ht="14" x14ac:dyDescent="0.25">
      <c r="A84" s="192" t="e">
        <f t="shared" ref="A84" si="58">A31</f>
        <v>#REF!</v>
      </c>
      <c r="B84" s="193"/>
      <c r="C84" s="13" t="s">
        <v>35</v>
      </c>
      <c r="D84" s="14" t="e">
        <f>+D31</f>
        <v>#REF!</v>
      </c>
      <c r="E84" s="10" t="e">
        <f>#REF!</f>
        <v>#REF!</v>
      </c>
      <c r="F84" s="10" t="e">
        <f>#REF!</f>
        <v>#REF!</v>
      </c>
      <c r="G84" s="10" t="e">
        <f>#REF!</f>
        <v>#REF!</v>
      </c>
      <c r="H84" s="10" t="e">
        <f>#REF!</f>
        <v>#REF!</v>
      </c>
      <c r="I84" s="10" t="e">
        <f>#REF!</f>
        <v>#REF!</v>
      </c>
      <c r="J84" s="10" t="e">
        <f>#REF!</f>
        <v>#REF!</v>
      </c>
      <c r="K84" s="10" t="e">
        <f>#REF!</f>
        <v>#REF!</v>
      </c>
      <c r="L84" s="10" t="e">
        <f>#REF!</f>
        <v>#REF!</v>
      </c>
      <c r="M84" s="10" t="e">
        <f>#REF!</f>
        <v>#REF!</v>
      </c>
      <c r="N84" s="10" t="e">
        <f>#REF!</f>
        <v>#REF!</v>
      </c>
      <c r="O84" s="10" t="e">
        <f>#REF!</f>
        <v>#REF!</v>
      </c>
      <c r="P84" s="10" t="e">
        <f>#REF!</f>
        <v>#REF!</v>
      </c>
      <c r="Q84" s="10" t="e">
        <f>#REF!</f>
        <v>#REF!</v>
      </c>
      <c r="R84" s="10" t="e">
        <f>#REF!</f>
        <v>#REF!</v>
      </c>
      <c r="S84" s="10" t="e">
        <f>#REF!</f>
        <v>#REF!</v>
      </c>
      <c r="T84" s="10" t="e">
        <f>#REF!</f>
        <v>#REF!</v>
      </c>
      <c r="U84" s="10" t="e">
        <f>#REF!</f>
        <v>#REF!</v>
      </c>
      <c r="V84" s="10" t="e">
        <f>#REF!</f>
        <v>#REF!</v>
      </c>
      <c r="W84" s="10" t="e">
        <f>#REF!</f>
        <v>#REF!</v>
      </c>
      <c r="X84" s="10" t="e">
        <f>#REF!</f>
        <v>#REF!</v>
      </c>
      <c r="Y84" s="10" t="e">
        <f>#REF!</f>
        <v>#REF!</v>
      </c>
      <c r="Z84" s="10" t="e">
        <f>#REF!</f>
        <v>#REF!</v>
      </c>
      <c r="AA84" s="10" t="e">
        <f>#REF!</f>
        <v>#REF!</v>
      </c>
      <c r="AB84" s="10" t="e">
        <f>#REF!</f>
        <v>#REF!</v>
      </c>
      <c r="AC84" s="12" t="e">
        <f>+SUM(E84:AB84)*D84</f>
        <v>#REF!</v>
      </c>
    </row>
    <row r="85" spans="1:29" ht="14" x14ac:dyDescent="0.25">
      <c r="A85" s="193"/>
      <c r="B85" s="193"/>
      <c r="C85" s="17" t="s">
        <v>36</v>
      </c>
      <c r="D85" s="18" t="e">
        <f>+D32</f>
        <v>#REF!</v>
      </c>
      <c r="E85" s="10" t="e">
        <f>#REF!</f>
        <v>#REF!</v>
      </c>
      <c r="F85" s="10" t="e">
        <f>#REF!</f>
        <v>#REF!</v>
      </c>
      <c r="G85" s="10" t="e">
        <f>#REF!</f>
        <v>#REF!</v>
      </c>
      <c r="H85" s="10" t="e">
        <f>#REF!</f>
        <v>#REF!</v>
      </c>
      <c r="I85" s="10" t="e">
        <f>#REF!</f>
        <v>#REF!</v>
      </c>
      <c r="J85" s="10" t="e">
        <f>#REF!</f>
        <v>#REF!</v>
      </c>
      <c r="K85" s="10" t="e">
        <f>#REF!</f>
        <v>#REF!</v>
      </c>
      <c r="L85" s="10" t="e">
        <f>#REF!</f>
        <v>#REF!</v>
      </c>
      <c r="M85" s="10" t="e">
        <f>#REF!</f>
        <v>#REF!</v>
      </c>
      <c r="N85" s="10" t="e">
        <f>#REF!</f>
        <v>#REF!</v>
      </c>
      <c r="O85" s="10" t="e">
        <f>#REF!</f>
        <v>#REF!</v>
      </c>
      <c r="P85" s="10" t="e">
        <f>#REF!</f>
        <v>#REF!</v>
      </c>
      <c r="Q85" s="10" t="e">
        <f>#REF!</f>
        <v>#REF!</v>
      </c>
      <c r="R85" s="10" t="e">
        <f>#REF!</f>
        <v>#REF!</v>
      </c>
      <c r="S85" s="10" t="e">
        <f>#REF!</f>
        <v>#REF!</v>
      </c>
      <c r="T85" s="10" t="e">
        <f>#REF!</f>
        <v>#REF!</v>
      </c>
      <c r="U85" s="10" t="e">
        <f>#REF!</f>
        <v>#REF!</v>
      </c>
      <c r="V85" s="10" t="e">
        <f>#REF!</f>
        <v>#REF!</v>
      </c>
      <c r="W85" s="10" t="e">
        <f>#REF!</f>
        <v>#REF!</v>
      </c>
      <c r="X85" s="10" t="e">
        <f>#REF!</f>
        <v>#REF!</v>
      </c>
      <c r="Y85" s="10" t="e">
        <f>#REF!</f>
        <v>#REF!</v>
      </c>
      <c r="Z85" s="10" t="e">
        <f>#REF!</f>
        <v>#REF!</v>
      </c>
      <c r="AA85" s="10" t="e">
        <f>#REF!</f>
        <v>#REF!</v>
      </c>
      <c r="AB85" s="10" t="e">
        <f>#REF!</f>
        <v>#REF!</v>
      </c>
      <c r="AC85" s="12" t="e">
        <f>+SUM(E85:AB85)*D85</f>
        <v>#REF!</v>
      </c>
    </row>
    <row r="86" spans="1:29" ht="14" x14ac:dyDescent="0.25">
      <c r="A86" s="193"/>
      <c r="B86" s="193"/>
      <c r="C86" s="22" t="s">
        <v>37</v>
      </c>
      <c r="D86" s="23" t="e">
        <f>+D33</f>
        <v>#REF!</v>
      </c>
      <c r="E86" s="10" t="e">
        <f>#REF!</f>
        <v>#REF!</v>
      </c>
      <c r="F86" s="10" t="e">
        <f>#REF!</f>
        <v>#REF!</v>
      </c>
      <c r="G86" s="10" t="e">
        <f>#REF!</f>
        <v>#REF!</v>
      </c>
      <c r="H86" s="10" t="e">
        <f>#REF!</f>
        <v>#REF!</v>
      </c>
      <c r="I86" s="10" t="e">
        <f>#REF!</f>
        <v>#REF!</v>
      </c>
      <c r="J86" s="10" t="e">
        <f>#REF!</f>
        <v>#REF!</v>
      </c>
      <c r="K86" s="10" t="e">
        <f>#REF!</f>
        <v>#REF!</v>
      </c>
      <c r="L86" s="10" t="e">
        <f>#REF!</f>
        <v>#REF!</v>
      </c>
      <c r="M86" s="10" t="e">
        <f>#REF!</f>
        <v>#REF!</v>
      </c>
      <c r="N86" s="10" t="e">
        <f>#REF!</f>
        <v>#REF!</v>
      </c>
      <c r="O86" s="10" t="e">
        <f>#REF!</f>
        <v>#REF!</v>
      </c>
      <c r="P86" s="10" t="e">
        <f>#REF!</f>
        <v>#REF!</v>
      </c>
      <c r="Q86" s="10" t="e">
        <f>#REF!</f>
        <v>#REF!</v>
      </c>
      <c r="R86" s="10" t="e">
        <f>#REF!</f>
        <v>#REF!</v>
      </c>
      <c r="S86" s="10" t="e">
        <f>#REF!</f>
        <v>#REF!</v>
      </c>
      <c r="T86" s="10" t="e">
        <f>#REF!</f>
        <v>#REF!</v>
      </c>
      <c r="U86" s="10" t="e">
        <f>#REF!</f>
        <v>#REF!</v>
      </c>
      <c r="V86" s="10" t="e">
        <f>#REF!</f>
        <v>#REF!</v>
      </c>
      <c r="W86" s="10" t="e">
        <f>#REF!</f>
        <v>#REF!</v>
      </c>
      <c r="X86" s="10" t="e">
        <f>#REF!</f>
        <v>#REF!</v>
      </c>
      <c r="Y86" s="10" t="e">
        <f>#REF!</f>
        <v>#REF!</v>
      </c>
      <c r="Z86" s="10" t="e">
        <f>#REF!</f>
        <v>#REF!</v>
      </c>
      <c r="AA86" s="10" t="e">
        <f>#REF!</f>
        <v>#REF!</v>
      </c>
      <c r="AB86" s="10" t="e">
        <f>#REF!</f>
        <v>#REF!</v>
      </c>
      <c r="AC86" s="12" t="e">
        <f>+SUM(E86:AB86)*D86</f>
        <v>#REF!</v>
      </c>
    </row>
    <row r="87" spans="1:29" ht="14.5" thickBot="1" x14ac:dyDescent="0.3">
      <c r="A87" s="194"/>
      <c r="B87" s="194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:AB87" si="59">SUMPRODUCT($D84:$D86,F84:F86)</f>
        <v>#REF!</v>
      </c>
      <c r="G87" s="29" t="e">
        <f t="shared" si="59"/>
        <v>#REF!</v>
      </c>
      <c r="H87" s="29" t="e">
        <f t="shared" si="59"/>
        <v>#REF!</v>
      </c>
      <c r="I87" s="29" t="e">
        <f t="shared" si="59"/>
        <v>#REF!</v>
      </c>
      <c r="J87" s="29" t="e">
        <f t="shared" si="59"/>
        <v>#REF!</v>
      </c>
      <c r="K87" s="29" t="e">
        <f t="shared" si="59"/>
        <v>#REF!</v>
      </c>
      <c r="L87" s="29" t="e">
        <f t="shared" si="59"/>
        <v>#REF!</v>
      </c>
      <c r="M87" s="29" t="e">
        <f t="shared" si="59"/>
        <v>#REF!</v>
      </c>
      <c r="N87" s="29" t="e">
        <f t="shared" si="59"/>
        <v>#REF!</v>
      </c>
      <c r="O87" s="29" t="e">
        <f t="shared" si="59"/>
        <v>#REF!</v>
      </c>
      <c r="P87" s="29" t="e">
        <f t="shared" si="59"/>
        <v>#REF!</v>
      </c>
      <c r="Q87" s="29" t="e">
        <f t="shared" si="59"/>
        <v>#REF!</v>
      </c>
      <c r="R87" s="29" t="e">
        <f t="shared" si="59"/>
        <v>#REF!</v>
      </c>
      <c r="S87" s="29" t="e">
        <f t="shared" si="59"/>
        <v>#REF!</v>
      </c>
      <c r="T87" s="29" t="e">
        <f t="shared" si="59"/>
        <v>#REF!</v>
      </c>
      <c r="U87" s="29" t="e">
        <f t="shared" si="59"/>
        <v>#REF!</v>
      </c>
      <c r="V87" s="29" t="e">
        <f t="shared" si="59"/>
        <v>#REF!</v>
      </c>
      <c r="W87" s="29" t="e">
        <f t="shared" si="59"/>
        <v>#REF!</v>
      </c>
      <c r="X87" s="29" t="e">
        <f t="shared" si="59"/>
        <v>#REF!</v>
      </c>
      <c r="Y87" s="29" t="e">
        <f t="shared" si="59"/>
        <v>#REF!</v>
      </c>
      <c r="Z87" s="29" t="e">
        <f t="shared" si="59"/>
        <v>#REF!</v>
      </c>
      <c r="AA87" s="29" t="e">
        <f t="shared" si="59"/>
        <v>#REF!</v>
      </c>
      <c r="AB87" s="29" t="e">
        <f t="shared" si="59"/>
        <v>#REF!</v>
      </c>
      <c r="AC87" s="30" t="e">
        <f>+SUM(E87:AB87)</f>
        <v>#REF!</v>
      </c>
    </row>
    <row r="88" spans="1:29" ht="14" x14ac:dyDescent="0.25">
      <c r="A88" s="192" t="e">
        <f t="shared" ref="A88" si="60">A35</f>
        <v>#REF!</v>
      </c>
      <c r="B88" s="192"/>
      <c r="C88" s="13" t="s">
        <v>35</v>
      </c>
      <c r="D88" s="14" t="e">
        <f>+D35</f>
        <v>#REF!</v>
      </c>
      <c r="E88" s="10" t="e">
        <f>#REF!</f>
        <v>#REF!</v>
      </c>
      <c r="F88" s="10" t="e">
        <f>#REF!</f>
        <v>#REF!</v>
      </c>
      <c r="G88" s="10" t="e">
        <f>#REF!</f>
        <v>#REF!</v>
      </c>
      <c r="H88" s="10" t="e">
        <f>#REF!</f>
        <v>#REF!</v>
      </c>
      <c r="I88" s="10" t="e">
        <f>#REF!</f>
        <v>#REF!</v>
      </c>
      <c r="J88" s="10" t="e">
        <f>#REF!</f>
        <v>#REF!</v>
      </c>
      <c r="K88" s="10" t="e">
        <f>#REF!</f>
        <v>#REF!</v>
      </c>
      <c r="L88" s="10" t="e">
        <f>#REF!</f>
        <v>#REF!</v>
      </c>
      <c r="M88" s="10" t="e">
        <f>#REF!</f>
        <v>#REF!</v>
      </c>
      <c r="N88" s="10" t="e">
        <f>#REF!</f>
        <v>#REF!</v>
      </c>
      <c r="O88" s="10" t="e">
        <f>#REF!</f>
        <v>#REF!</v>
      </c>
      <c r="P88" s="10" t="e">
        <f>#REF!</f>
        <v>#REF!</v>
      </c>
      <c r="Q88" s="10" t="e">
        <f>#REF!</f>
        <v>#REF!</v>
      </c>
      <c r="R88" s="10" t="e">
        <f>#REF!</f>
        <v>#REF!</v>
      </c>
      <c r="S88" s="10" t="e">
        <f>#REF!</f>
        <v>#REF!</v>
      </c>
      <c r="T88" s="10" t="e">
        <f>#REF!</f>
        <v>#REF!</v>
      </c>
      <c r="U88" s="10" t="e">
        <f>#REF!</f>
        <v>#REF!</v>
      </c>
      <c r="V88" s="10" t="e">
        <f>#REF!</f>
        <v>#REF!</v>
      </c>
      <c r="W88" s="10" t="e">
        <f>#REF!</f>
        <v>#REF!</v>
      </c>
      <c r="X88" s="10" t="e">
        <f>#REF!</f>
        <v>#REF!</v>
      </c>
      <c r="Y88" s="10" t="e">
        <f>#REF!</f>
        <v>#REF!</v>
      </c>
      <c r="Z88" s="10" t="e">
        <f>#REF!</f>
        <v>#REF!</v>
      </c>
      <c r="AA88" s="10" t="e">
        <f>#REF!</f>
        <v>#REF!</v>
      </c>
      <c r="AB88" s="10" t="e">
        <f>#REF!</f>
        <v>#REF!</v>
      </c>
      <c r="AC88" s="12" t="e">
        <f>+SUM(E88:AB88)*D88</f>
        <v>#REF!</v>
      </c>
    </row>
    <row r="89" spans="1:29" ht="14" x14ac:dyDescent="0.25">
      <c r="A89" s="193"/>
      <c r="B89" s="193"/>
      <c r="C89" s="17" t="s">
        <v>36</v>
      </c>
      <c r="D89" s="18" t="e">
        <f>+D36</f>
        <v>#REF!</v>
      </c>
      <c r="E89" s="10" t="e">
        <f>#REF!</f>
        <v>#REF!</v>
      </c>
      <c r="F89" s="10" t="e">
        <f>#REF!</f>
        <v>#REF!</v>
      </c>
      <c r="G89" s="10" t="e">
        <f>#REF!</f>
        <v>#REF!</v>
      </c>
      <c r="H89" s="10" t="e">
        <f>#REF!</f>
        <v>#REF!</v>
      </c>
      <c r="I89" s="10" t="e">
        <f>#REF!</f>
        <v>#REF!</v>
      </c>
      <c r="J89" s="10" t="e">
        <f>#REF!</f>
        <v>#REF!</v>
      </c>
      <c r="K89" s="10" t="e">
        <f>#REF!</f>
        <v>#REF!</v>
      </c>
      <c r="L89" s="10" t="e">
        <f>#REF!</f>
        <v>#REF!</v>
      </c>
      <c r="M89" s="10" t="e">
        <f>#REF!</f>
        <v>#REF!</v>
      </c>
      <c r="N89" s="10" t="e">
        <f>#REF!</f>
        <v>#REF!</v>
      </c>
      <c r="O89" s="10" t="e">
        <f>#REF!</f>
        <v>#REF!</v>
      </c>
      <c r="P89" s="10" t="e">
        <f>#REF!</f>
        <v>#REF!</v>
      </c>
      <c r="Q89" s="10" t="e">
        <f>#REF!</f>
        <v>#REF!</v>
      </c>
      <c r="R89" s="10" t="e">
        <f>#REF!</f>
        <v>#REF!</v>
      </c>
      <c r="S89" s="10" t="e">
        <f>#REF!</f>
        <v>#REF!</v>
      </c>
      <c r="T89" s="10" t="e">
        <f>#REF!</f>
        <v>#REF!</v>
      </c>
      <c r="U89" s="10" t="e">
        <f>#REF!</f>
        <v>#REF!</v>
      </c>
      <c r="V89" s="10" t="e">
        <f>#REF!</f>
        <v>#REF!</v>
      </c>
      <c r="W89" s="10" t="e">
        <f>#REF!</f>
        <v>#REF!</v>
      </c>
      <c r="X89" s="10" t="e">
        <f>#REF!</f>
        <v>#REF!</v>
      </c>
      <c r="Y89" s="10" t="e">
        <f>#REF!</f>
        <v>#REF!</v>
      </c>
      <c r="Z89" s="10" t="e">
        <f>#REF!</f>
        <v>#REF!</v>
      </c>
      <c r="AA89" s="10" t="e">
        <f>#REF!</f>
        <v>#REF!</v>
      </c>
      <c r="AB89" s="10" t="e">
        <f>#REF!</f>
        <v>#REF!</v>
      </c>
      <c r="AC89" s="12" t="e">
        <f>+SUM(E89:AB89)*D89</f>
        <v>#REF!</v>
      </c>
    </row>
    <row r="90" spans="1:29" ht="14" x14ac:dyDescent="0.25">
      <c r="A90" s="193"/>
      <c r="B90" s="193"/>
      <c r="C90" s="22" t="s">
        <v>37</v>
      </c>
      <c r="D90" s="23" t="e">
        <f>+D37</f>
        <v>#REF!</v>
      </c>
      <c r="E90" s="10" t="e">
        <f>#REF!</f>
        <v>#REF!</v>
      </c>
      <c r="F90" s="10" t="e">
        <f>#REF!</f>
        <v>#REF!</v>
      </c>
      <c r="G90" s="10" t="e">
        <f>#REF!</f>
        <v>#REF!</v>
      </c>
      <c r="H90" s="10" t="e">
        <f>#REF!</f>
        <v>#REF!</v>
      </c>
      <c r="I90" s="10" t="e">
        <f>#REF!</f>
        <v>#REF!</v>
      </c>
      <c r="J90" s="10" t="e">
        <f>#REF!</f>
        <v>#REF!</v>
      </c>
      <c r="K90" s="10" t="e">
        <f>#REF!</f>
        <v>#REF!</v>
      </c>
      <c r="L90" s="10" t="e">
        <f>#REF!</f>
        <v>#REF!</v>
      </c>
      <c r="M90" s="10" t="e">
        <f>#REF!</f>
        <v>#REF!</v>
      </c>
      <c r="N90" s="10" t="e">
        <f>#REF!</f>
        <v>#REF!</v>
      </c>
      <c r="O90" s="10" t="e">
        <f>#REF!</f>
        <v>#REF!</v>
      </c>
      <c r="P90" s="10" t="e">
        <f>#REF!</f>
        <v>#REF!</v>
      </c>
      <c r="Q90" s="10" t="e">
        <f>#REF!</f>
        <v>#REF!</v>
      </c>
      <c r="R90" s="10" t="e">
        <f>#REF!</f>
        <v>#REF!</v>
      </c>
      <c r="S90" s="10" t="e">
        <f>#REF!</f>
        <v>#REF!</v>
      </c>
      <c r="T90" s="10" t="e">
        <f>#REF!</f>
        <v>#REF!</v>
      </c>
      <c r="U90" s="10" t="e">
        <f>#REF!</f>
        <v>#REF!</v>
      </c>
      <c r="V90" s="10" t="e">
        <f>#REF!</f>
        <v>#REF!</v>
      </c>
      <c r="W90" s="10" t="e">
        <f>#REF!</f>
        <v>#REF!</v>
      </c>
      <c r="X90" s="10" t="e">
        <f>#REF!</f>
        <v>#REF!</v>
      </c>
      <c r="Y90" s="10" t="e">
        <f>#REF!</f>
        <v>#REF!</v>
      </c>
      <c r="Z90" s="10" t="e">
        <f>#REF!</f>
        <v>#REF!</v>
      </c>
      <c r="AA90" s="10" t="e">
        <f>#REF!</f>
        <v>#REF!</v>
      </c>
      <c r="AB90" s="10" t="e">
        <f>#REF!</f>
        <v>#REF!</v>
      </c>
      <c r="AC90" s="12" t="e">
        <f>+SUM(E90:AB90)*D90</f>
        <v>#REF!</v>
      </c>
    </row>
    <row r="91" spans="1:29" ht="14.5" thickBot="1" x14ac:dyDescent="0.3">
      <c r="A91" s="194"/>
      <c r="B91" s="194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:AB91" si="61">SUMPRODUCT($D88:$D90,F88:F90)</f>
        <v>#REF!</v>
      </c>
      <c r="G91" s="29" t="e">
        <f t="shared" si="61"/>
        <v>#REF!</v>
      </c>
      <c r="H91" s="29" t="e">
        <f t="shared" si="61"/>
        <v>#REF!</v>
      </c>
      <c r="I91" s="29" t="e">
        <f t="shared" si="61"/>
        <v>#REF!</v>
      </c>
      <c r="J91" s="29" t="e">
        <f t="shared" si="61"/>
        <v>#REF!</v>
      </c>
      <c r="K91" s="29" t="e">
        <f t="shared" si="61"/>
        <v>#REF!</v>
      </c>
      <c r="L91" s="29" t="e">
        <f t="shared" si="61"/>
        <v>#REF!</v>
      </c>
      <c r="M91" s="29" t="e">
        <f t="shared" si="61"/>
        <v>#REF!</v>
      </c>
      <c r="N91" s="29" t="e">
        <f t="shared" si="61"/>
        <v>#REF!</v>
      </c>
      <c r="O91" s="29" t="e">
        <f t="shared" si="61"/>
        <v>#REF!</v>
      </c>
      <c r="P91" s="29" t="e">
        <f t="shared" si="61"/>
        <v>#REF!</v>
      </c>
      <c r="Q91" s="29" t="e">
        <f t="shared" si="61"/>
        <v>#REF!</v>
      </c>
      <c r="R91" s="29" t="e">
        <f t="shared" si="61"/>
        <v>#REF!</v>
      </c>
      <c r="S91" s="29" t="e">
        <f t="shared" si="61"/>
        <v>#REF!</v>
      </c>
      <c r="T91" s="29" t="e">
        <f t="shared" si="61"/>
        <v>#REF!</v>
      </c>
      <c r="U91" s="29" t="e">
        <f t="shared" si="61"/>
        <v>#REF!</v>
      </c>
      <c r="V91" s="29" t="e">
        <f t="shared" si="61"/>
        <v>#REF!</v>
      </c>
      <c r="W91" s="29" t="e">
        <f t="shared" si="61"/>
        <v>#REF!</v>
      </c>
      <c r="X91" s="29" t="e">
        <f t="shared" si="61"/>
        <v>#REF!</v>
      </c>
      <c r="Y91" s="29" t="e">
        <f t="shared" si="61"/>
        <v>#REF!</v>
      </c>
      <c r="Z91" s="29" t="e">
        <f t="shared" si="61"/>
        <v>#REF!</v>
      </c>
      <c r="AA91" s="29" t="e">
        <f t="shared" si="61"/>
        <v>#REF!</v>
      </c>
      <c r="AB91" s="29" t="e">
        <f t="shared" si="61"/>
        <v>#REF!</v>
      </c>
      <c r="AC91" s="30" t="e">
        <f>+SUM(E91:AB91)</f>
        <v>#REF!</v>
      </c>
    </row>
    <row r="92" spans="1:29" ht="14" x14ac:dyDescent="0.25">
      <c r="A92" s="192" t="e">
        <f t="shared" ref="A92" si="62">A39</f>
        <v>#REF!</v>
      </c>
      <c r="B92" s="192"/>
      <c r="C92" s="13" t="s">
        <v>35</v>
      </c>
      <c r="D92" s="14" t="e">
        <f>+D39</f>
        <v>#REF!</v>
      </c>
      <c r="E92" s="10" t="e">
        <f>#REF!</f>
        <v>#REF!</v>
      </c>
      <c r="F92" s="10" t="e">
        <f>#REF!</f>
        <v>#REF!</v>
      </c>
      <c r="G92" s="10" t="e">
        <f>#REF!</f>
        <v>#REF!</v>
      </c>
      <c r="H92" s="10" t="e">
        <f>#REF!</f>
        <v>#REF!</v>
      </c>
      <c r="I92" s="10" t="e">
        <f>#REF!</f>
        <v>#REF!</v>
      </c>
      <c r="J92" s="10" t="e">
        <f>#REF!</f>
        <v>#REF!</v>
      </c>
      <c r="K92" s="10" t="e">
        <f>#REF!</f>
        <v>#REF!</v>
      </c>
      <c r="L92" s="10" t="e">
        <f>#REF!</f>
        <v>#REF!</v>
      </c>
      <c r="M92" s="10" t="e">
        <f>#REF!</f>
        <v>#REF!</v>
      </c>
      <c r="N92" s="10" t="e">
        <f>#REF!</f>
        <v>#REF!</v>
      </c>
      <c r="O92" s="10" t="e">
        <f>#REF!</f>
        <v>#REF!</v>
      </c>
      <c r="P92" s="10" t="e">
        <f>#REF!</f>
        <v>#REF!</v>
      </c>
      <c r="Q92" s="10" t="e">
        <f>#REF!</f>
        <v>#REF!</v>
      </c>
      <c r="R92" s="10" t="e">
        <f>#REF!</f>
        <v>#REF!</v>
      </c>
      <c r="S92" s="10" t="e">
        <f>#REF!</f>
        <v>#REF!</v>
      </c>
      <c r="T92" s="10" t="e">
        <f>#REF!</f>
        <v>#REF!</v>
      </c>
      <c r="U92" s="10" t="e">
        <f>#REF!</f>
        <v>#REF!</v>
      </c>
      <c r="V92" s="10" t="e">
        <f>#REF!</f>
        <v>#REF!</v>
      </c>
      <c r="W92" s="10" t="e">
        <f>#REF!</f>
        <v>#REF!</v>
      </c>
      <c r="X92" s="10" t="e">
        <f>#REF!</f>
        <v>#REF!</v>
      </c>
      <c r="Y92" s="10" t="e">
        <f>#REF!</f>
        <v>#REF!</v>
      </c>
      <c r="Z92" s="10" t="e">
        <f>#REF!</f>
        <v>#REF!</v>
      </c>
      <c r="AA92" s="10" t="e">
        <f>#REF!</f>
        <v>#REF!</v>
      </c>
      <c r="AB92" s="10" t="e">
        <f>#REF!</f>
        <v>#REF!</v>
      </c>
      <c r="AC92" s="12" t="e">
        <f>+SUM(E92:AB92)*D92</f>
        <v>#REF!</v>
      </c>
    </row>
    <row r="93" spans="1:29" ht="14" x14ac:dyDescent="0.25">
      <c r="A93" s="193"/>
      <c r="B93" s="193"/>
      <c r="C93" s="17" t="s">
        <v>36</v>
      </c>
      <c r="D93" s="18" t="e">
        <f>+D40</f>
        <v>#REF!</v>
      </c>
      <c r="E93" s="10" t="e">
        <f>#REF!</f>
        <v>#REF!</v>
      </c>
      <c r="F93" s="10" t="e">
        <f>#REF!</f>
        <v>#REF!</v>
      </c>
      <c r="G93" s="10" t="e">
        <f>#REF!</f>
        <v>#REF!</v>
      </c>
      <c r="H93" s="10" t="e">
        <f>#REF!</f>
        <v>#REF!</v>
      </c>
      <c r="I93" s="10" t="e">
        <f>#REF!</f>
        <v>#REF!</v>
      </c>
      <c r="J93" s="10" t="e">
        <f>#REF!</f>
        <v>#REF!</v>
      </c>
      <c r="K93" s="10" t="e">
        <f>#REF!</f>
        <v>#REF!</v>
      </c>
      <c r="L93" s="10" t="e">
        <f>#REF!</f>
        <v>#REF!</v>
      </c>
      <c r="M93" s="10" t="e">
        <f>#REF!</f>
        <v>#REF!</v>
      </c>
      <c r="N93" s="10" t="e">
        <f>#REF!</f>
        <v>#REF!</v>
      </c>
      <c r="O93" s="10" t="e">
        <f>#REF!</f>
        <v>#REF!</v>
      </c>
      <c r="P93" s="10" t="e">
        <f>#REF!</f>
        <v>#REF!</v>
      </c>
      <c r="Q93" s="10" t="e">
        <f>#REF!</f>
        <v>#REF!</v>
      </c>
      <c r="R93" s="10" t="e">
        <f>#REF!</f>
        <v>#REF!</v>
      </c>
      <c r="S93" s="10" t="e">
        <f>#REF!</f>
        <v>#REF!</v>
      </c>
      <c r="T93" s="10" t="e">
        <f>#REF!</f>
        <v>#REF!</v>
      </c>
      <c r="U93" s="10" t="e">
        <f>#REF!</f>
        <v>#REF!</v>
      </c>
      <c r="V93" s="10" t="e">
        <f>#REF!</f>
        <v>#REF!</v>
      </c>
      <c r="W93" s="10" t="e">
        <f>#REF!</f>
        <v>#REF!</v>
      </c>
      <c r="X93" s="10" t="e">
        <f>#REF!</f>
        <v>#REF!</v>
      </c>
      <c r="Y93" s="10" t="e">
        <f>#REF!</f>
        <v>#REF!</v>
      </c>
      <c r="Z93" s="10" t="e">
        <f>#REF!</f>
        <v>#REF!</v>
      </c>
      <c r="AA93" s="10" t="e">
        <f>#REF!</f>
        <v>#REF!</v>
      </c>
      <c r="AB93" s="10" t="e">
        <f>#REF!</f>
        <v>#REF!</v>
      </c>
      <c r="AC93" s="12" t="e">
        <f>+SUM(E93:AB93)*D93</f>
        <v>#REF!</v>
      </c>
    </row>
    <row r="94" spans="1:29" ht="14" x14ac:dyDescent="0.25">
      <c r="A94" s="193"/>
      <c r="B94" s="193"/>
      <c r="C94" s="22" t="s">
        <v>37</v>
      </c>
      <c r="D94" s="23" t="e">
        <f>+D41</f>
        <v>#REF!</v>
      </c>
      <c r="E94" s="10" t="e">
        <f>#REF!</f>
        <v>#REF!</v>
      </c>
      <c r="F94" s="10" t="e">
        <f>#REF!</f>
        <v>#REF!</v>
      </c>
      <c r="G94" s="10" t="e">
        <f>#REF!</f>
        <v>#REF!</v>
      </c>
      <c r="H94" s="10" t="e">
        <f>#REF!</f>
        <v>#REF!</v>
      </c>
      <c r="I94" s="10" t="e">
        <f>#REF!</f>
        <v>#REF!</v>
      </c>
      <c r="J94" s="10" t="e">
        <f>#REF!</f>
        <v>#REF!</v>
      </c>
      <c r="K94" s="10" t="e">
        <f>#REF!</f>
        <v>#REF!</v>
      </c>
      <c r="L94" s="10" t="e">
        <f>#REF!</f>
        <v>#REF!</v>
      </c>
      <c r="M94" s="10" t="e">
        <f>#REF!</f>
        <v>#REF!</v>
      </c>
      <c r="N94" s="10" t="e">
        <f>#REF!</f>
        <v>#REF!</v>
      </c>
      <c r="O94" s="10" t="e">
        <f>#REF!</f>
        <v>#REF!</v>
      </c>
      <c r="P94" s="10" t="e">
        <f>#REF!</f>
        <v>#REF!</v>
      </c>
      <c r="Q94" s="10" t="e">
        <f>#REF!</f>
        <v>#REF!</v>
      </c>
      <c r="R94" s="10" t="e">
        <f>#REF!</f>
        <v>#REF!</v>
      </c>
      <c r="S94" s="10" t="e">
        <f>#REF!</f>
        <v>#REF!</v>
      </c>
      <c r="T94" s="10" t="e">
        <f>#REF!</f>
        <v>#REF!</v>
      </c>
      <c r="U94" s="10" t="e">
        <f>#REF!</f>
        <v>#REF!</v>
      </c>
      <c r="V94" s="10" t="e">
        <f>#REF!</f>
        <v>#REF!</v>
      </c>
      <c r="W94" s="10" t="e">
        <f>#REF!</f>
        <v>#REF!</v>
      </c>
      <c r="X94" s="10" t="e">
        <f>#REF!</f>
        <v>#REF!</v>
      </c>
      <c r="Y94" s="10" t="e">
        <f>#REF!</f>
        <v>#REF!</v>
      </c>
      <c r="Z94" s="10" t="e">
        <f>#REF!</f>
        <v>#REF!</v>
      </c>
      <c r="AA94" s="10" t="e">
        <f>#REF!</f>
        <v>#REF!</v>
      </c>
      <c r="AB94" s="10" t="e">
        <f>#REF!</f>
        <v>#REF!</v>
      </c>
      <c r="AC94" s="12" t="e">
        <f>+SUM(E94:AB94)*D94</f>
        <v>#REF!</v>
      </c>
    </row>
    <row r="95" spans="1:29" ht="14.5" thickBot="1" x14ac:dyDescent="0.3">
      <c r="A95" s="194"/>
      <c r="B95" s="194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:AB95" si="63">SUMPRODUCT($D92:$D94,F92:F94)</f>
        <v>#REF!</v>
      </c>
      <c r="G95" s="29" t="e">
        <f t="shared" si="63"/>
        <v>#REF!</v>
      </c>
      <c r="H95" s="29" t="e">
        <f t="shared" si="63"/>
        <v>#REF!</v>
      </c>
      <c r="I95" s="29" t="e">
        <f t="shared" si="63"/>
        <v>#REF!</v>
      </c>
      <c r="J95" s="29" t="e">
        <f t="shared" si="63"/>
        <v>#REF!</v>
      </c>
      <c r="K95" s="29" t="e">
        <f t="shared" si="63"/>
        <v>#REF!</v>
      </c>
      <c r="L95" s="29" t="e">
        <f t="shared" si="63"/>
        <v>#REF!</v>
      </c>
      <c r="M95" s="29" t="e">
        <f t="shared" si="63"/>
        <v>#REF!</v>
      </c>
      <c r="N95" s="29" t="e">
        <f t="shared" si="63"/>
        <v>#REF!</v>
      </c>
      <c r="O95" s="29" t="e">
        <f t="shared" si="63"/>
        <v>#REF!</v>
      </c>
      <c r="P95" s="29" t="e">
        <f t="shared" si="63"/>
        <v>#REF!</v>
      </c>
      <c r="Q95" s="29" t="e">
        <f t="shared" si="63"/>
        <v>#REF!</v>
      </c>
      <c r="R95" s="29" t="e">
        <f t="shared" si="63"/>
        <v>#REF!</v>
      </c>
      <c r="S95" s="29" t="e">
        <f t="shared" si="63"/>
        <v>#REF!</v>
      </c>
      <c r="T95" s="29" t="e">
        <f t="shared" si="63"/>
        <v>#REF!</v>
      </c>
      <c r="U95" s="29" t="e">
        <f t="shared" si="63"/>
        <v>#REF!</v>
      </c>
      <c r="V95" s="29" t="e">
        <f t="shared" si="63"/>
        <v>#REF!</v>
      </c>
      <c r="W95" s="29" t="e">
        <f t="shared" si="63"/>
        <v>#REF!</v>
      </c>
      <c r="X95" s="29" t="e">
        <f t="shared" si="63"/>
        <v>#REF!</v>
      </c>
      <c r="Y95" s="29" t="e">
        <f t="shared" si="63"/>
        <v>#REF!</v>
      </c>
      <c r="Z95" s="29" t="e">
        <f t="shared" si="63"/>
        <v>#REF!</v>
      </c>
      <c r="AA95" s="29" t="e">
        <f t="shared" si="63"/>
        <v>#REF!</v>
      </c>
      <c r="AB95" s="29" t="e">
        <f t="shared" si="63"/>
        <v>#REF!</v>
      </c>
      <c r="AC95" s="30" t="e">
        <f>+SUM(E95:AB95)</f>
        <v>#REF!</v>
      </c>
    </row>
    <row r="96" spans="1:29" ht="14" x14ac:dyDescent="0.25">
      <c r="A96" s="192" t="e">
        <f t="shared" ref="A96" si="64">A43</f>
        <v>#REF!</v>
      </c>
      <c r="B96" s="192"/>
      <c r="C96" s="13" t="s">
        <v>35</v>
      </c>
      <c r="D96" s="14" t="e">
        <f>+D43</f>
        <v>#REF!</v>
      </c>
      <c r="E96" s="10" t="e">
        <f>#REF!</f>
        <v>#REF!</v>
      </c>
      <c r="F96" s="10" t="e">
        <f>#REF!</f>
        <v>#REF!</v>
      </c>
      <c r="G96" s="10" t="e">
        <f>#REF!</f>
        <v>#REF!</v>
      </c>
      <c r="H96" s="10" t="e">
        <f>#REF!</f>
        <v>#REF!</v>
      </c>
      <c r="I96" s="10" t="e">
        <f>#REF!</f>
        <v>#REF!</v>
      </c>
      <c r="J96" s="10" t="e">
        <f>#REF!</f>
        <v>#REF!</v>
      </c>
      <c r="K96" s="10" t="e">
        <f>#REF!</f>
        <v>#REF!</v>
      </c>
      <c r="L96" s="10" t="e">
        <f>#REF!</f>
        <v>#REF!</v>
      </c>
      <c r="M96" s="10" t="e">
        <f>#REF!</f>
        <v>#REF!</v>
      </c>
      <c r="N96" s="10" t="e">
        <f>#REF!</f>
        <v>#REF!</v>
      </c>
      <c r="O96" s="10" t="e">
        <f>#REF!</f>
        <v>#REF!</v>
      </c>
      <c r="P96" s="10" t="e">
        <f>#REF!</f>
        <v>#REF!</v>
      </c>
      <c r="Q96" s="10" t="e">
        <f>#REF!</f>
        <v>#REF!</v>
      </c>
      <c r="R96" s="10" t="e">
        <f>#REF!</f>
        <v>#REF!</v>
      </c>
      <c r="S96" s="10" t="e">
        <f>#REF!</f>
        <v>#REF!</v>
      </c>
      <c r="T96" s="10" t="e">
        <f>#REF!</f>
        <v>#REF!</v>
      </c>
      <c r="U96" s="10" t="e">
        <f>#REF!</f>
        <v>#REF!</v>
      </c>
      <c r="V96" s="10" t="e">
        <f>#REF!</f>
        <v>#REF!</v>
      </c>
      <c r="W96" s="10" t="e">
        <f>#REF!</f>
        <v>#REF!</v>
      </c>
      <c r="X96" s="10" t="e">
        <f>#REF!</f>
        <v>#REF!</v>
      </c>
      <c r="Y96" s="10" t="e">
        <f>#REF!</f>
        <v>#REF!</v>
      </c>
      <c r="Z96" s="10" t="e">
        <f>#REF!</f>
        <v>#REF!</v>
      </c>
      <c r="AA96" s="10" t="e">
        <f>#REF!</f>
        <v>#REF!</v>
      </c>
      <c r="AB96" s="10" t="e">
        <f>#REF!</f>
        <v>#REF!</v>
      </c>
      <c r="AC96" s="12" t="e">
        <f>+SUM(E96:AB96)*D96</f>
        <v>#REF!</v>
      </c>
    </row>
    <row r="97" spans="1:29" ht="14" x14ac:dyDescent="0.25">
      <c r="A97" s="193"/>
      <c r="B97" s="193"/>
      <c r="C97" s="17" t="s">
        <v>36</v>
      </c>
      <c r="D97" s="18" t="e">
        <f>+D44</f>
        <v>#REF!</v>
      </c>
      <c r="E97" s="10" t="e">
        <f>#REF!</f>
        <v>#REF!</v>
      </c>
      <c r="F97" s="10" t="e">
        <f>#REF!</f>
        <v>#REF!</v>
      </c>
      <c r="G97" s="10" t="e">
        <f>#REF!</f>
        <v>#REF!</v>
      </c>
      <c r="H97" s="10" t="e">
        <f>#REF!</f>
        <v>#REF!</v>
      </c>
      <c r="I97" s="10" t="e">
        <f>#REF!</f>
        <v>#REF!</v>
      </c>
      <c r="J97" s="10" t="e">
        <f>#REF!</f>
        <v>#REF!</v>
      </c>
      <c r="K97" s="10" t="e">
        <f>#REF!</f>
        <v>#REF!</v>
      </c>
      <c r="L97" s="10" t="e">
        <f>#REF!</f>
        <v>#REF!</v>
      </c>
      <c r="M97" s="10" t="e">
        <f>#REF!</f>
        <v>#REF!</v>
      </c>
      <c r="N97" s="10" t="e">
        <f>#REF!</f>
        <v>#REF!</v>
      </c>
      <c r="O97" s="10" t="e">
        <f>#REF!</f>
        <v>#REF!</v>
      </c>
      <c r="P97" s="10" t="e">
        <f>#REF!</f>
        <v>#REF!</v>
      </c>
      <c r="Q97" s="10" t="e">
        <f>#REF!</f>
        <v>#REF!</v>
      </c>
      <c r="R97" s="10" t="e">
        <f>#REF!</f>
        <v>#REF!</v>
      </c>
      <c r="S97" s="10" t="e">
        <f>#REF!</f>
        <v>#REF!</v>
      </c>
      <c r="T97" s="10" t="e">
        <f>#REF!</f>
        <v>#REF!</v>
      </c>
      <c r="U97" s="10" t="e">
        <f>#REF!</f>
        <v>#REF!</v>
      </c>
      <c r="V97" s="10" t="e">
        <f>#REF!</f>
        <v>#REF!</v>
      </c>
      <c r="W97" s="10" t="e">
        <f>#REF!</f>
        <v>#REF!</v>
      </c>
      <c r="X97" s="10" t="e">
        <f>#REF!</f>
        <v>#REF!</v>
      </c>
      <c r="Y97" s="10" t="e">
        <f>#REF!</f>
        <v>#REF!</v>
      </c>
      <c r="Z97" s="10" t="e">
        <f>#REF!</f>
        <v>#REF!</v>
      </c>
      <c r="AA97" s="10" t="e">
        <f>#REF!</f>
        <v>#REF!</v>
      </c>
      <c r="AB97" s="10" t="e">
        <f>#REF!</f>
        <v>#REF!</v>
      </c>
      <c r="AC97" s="12" t="e">
        <f>+SUM(E97:AB97)*D97</f>
        <v>#REF!</v>
      </c>
    </row>
    <row r="98" spans="1:29" ht="14" x14ac:dyDescent="0.25">
      <c r="A98" s="193"/>
      <c r="B98" s="193"/>
      <c r="C98" s="22" t="s">
        <v>37</v>
      </c>
      <c r="D98" s="23" t="e">
        <f>+D45</f>
        <v>#REF!</v>
      </c>
      <c r="E98" s="10" t="e">
        <f>#REF!</f>
        <v>#REF!</v>
      </c>
      <c r="F98" s="10" t="e">
        <f>#REF!</f>
        <v>#REF!</v>
      </c>
      <c r="G98" s="10" t="e">
        <f>#REF!</f>
        <v>#REF!</v>
      </c>
      <c r="H98" s="10" t="e">
        <f>#REF!</f>
        <v>#REF!</v>
      </c>
      <c r="I98" s="10" t="e">
        <f>#REF!</f>
        <v>#REF!</v>
      </c>
      <c r="J98" s="10" t="e">
        <f>#REF!</f>
        <v>#REF!</v>
      </c>
      <c r="K98" s="10" t="e">
        <f>#REF!</f>
        <v>#REF!</v>
      </c>
      <c r="L98" s="10" t="e">
        <f>#REF!</f>
        <v>#REF!</v>
      </c>
      <c r="M98" s="10" t="e">
        <f>#REF!</f>
        <v>#REF!</v>
      </c>
      <c r="N98" s="10" t="e">
        <f>#REF!</f>
        <v>#REF!</v>
      </c>
      <c r="O98" s="10" t="e">
        <f>#REF!</f>
        <v>#REF!</v>
      </c>
      <c r="P98" s="10" t="e">
        <f>#REF!</f>
        <v>#REF!</v>
      </c>
      <c r="Q98" s="10" t="e">
        <f>#REF!</f>
        <v>#REF!</v>
      </c>
      <c r="R98" s="10" t="e">
        <f>#REF!</f>
        <v>#REF!</v>
      </c>
      <c r="S98" s="10" t="e">
        <f>#REF!</f>
        <v>#REF!</v>
      </c>
      <c r="T98" s="10" t="e">
        <f>#REF!</f>
        <v>#REF!</v>
      </c>
      <c r="U98" s="10" t="e">
        <f>#REF!</f>
        <v>#REF!</v>
      </c>
      <c r="V98" s="10" t="e">
        <f>#REF!</f>
        <v>#REF!</v>
      </c>
      <c r="W98" s="10" t="e">
        <f>#REF!</f>
        <v>#REF!</v>
      </c>
      <c r="X98" s="10" t="e">
        <f>#REF!</f>
        <v>#REF!</v>
      </c>
      <c r="Y98" s="10" t="e">
        <f>#REF!</f>
        <v>#REF!</v>
      </c>
      <c r="Z98" s="10" t="e">
        <f>#REF!</f>
        <v>#REF!</v>
      </c>
      <c r="AA98" s="10" t="e">
        <f>#REF!</f>
        <v>#REF!</v>
      </c>
      <c r="AB98" s="10" t="e">
        <f>#REF!</f>
        <v>#REF!</v>
      </c>
      <c r="AC98" s="12" t="e">
        <f>+SUM(E98:AB98)*D98</f>
        <v>#REF!</v>
      </c>
    </row>
    <row r="99" spans="1:29" ht="14.5" thickBot="1" x14ac:dyDescent="0.3">
      <c r="A99" s="194"/>
      <c r="B99" s="194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:AB99" si="65">SUMPRODUCT($D96:$D98,F96:F98)</f>
        <v>#REF!</v>
      </c>
      <c r="G99" s="29" t="e">
        <f t="shared" si="65"/>
        <v>#REF!</v>
      </c>
      <c r="H99" s="29" t="e">
        <f t="shared" si="65"/>
        <v>#REF!</v>
      </c>
      <c r="I99" s="29" t="e">
        <f t="shared" si="65"/>
        <v>#REF!</v>
      </c>
      <c r="J99" s="29" t="e">
        <f t="shared" si="65"/>
        <v>#REF!</v>
      </c>
      <c r="K99" s="29" t="e">
        <f t="shared" si="65"/>
        <v>#REF!</v>
      </c>
      <c r="L99" s="29" t="e">
        <f t="shared" si="65"/>
        <v>#REF!</v>
      </c>
      <c r="M99" s="29" t="e">
        <f t="shared" si="65"/>
        <v>#REF!</v>
      </c>
      <c r="N99" s="29" t="e">
        <f t="shared" si="65"/>
        <v>#REF!</v>
      </c>
      <c r="O99" s="29" t="e">
        <f t="shared" si="65"/>
        <v>#REF!</v>
      </c>
      <c r="P99" s="29" t="e">
        <f t="shared" si="65"/>
        <v>#REF!</v>
      </c>
      <c r="Q99" s="29" t="e">
        <f t="shared" si="65"/>
        <v>#REF!</v>
      </c>
      <c r="R99" s="29" t="e">
        <f t="shared" si="65"/>
        <v>#REF!</v>
      </c>
      <c r="S99" s="29" t="e">
        <f t="shared" si="65"/>
        <v>#REF!</v>
      </c>
      <c r="T99" s="29" t="e">
        <f t="shared" si="65"/>
        <v>#REF!</v>
      </c>
      <c r="U99" s="29" t="e">
        <f t="shared" si="65"/>
        <v>#REF!</v>
      </c>
      <c r="V99" s="29" t="e">
        <f t="shared" si="65"/>
        <v>#REF!</v>
      </c>
      <c r="W99" s="29" t="e">
        <f t="shared" si="65"/>
        <v>#REF!</v>
      </c>
      <c r="X99" s="29" t="e">
        <f t="shared" si="65"/>
        <v>#REF!</v>
      </c>
      <c r="Y99" s="29" t="e">
        <f t="shared" si="65"/>
        <v>#REF!</v>
      </c>
      <c r="Z99" s="29" t="e">
        <f t="shared" si="65"/>
        <v>#REF!</v>
      </c>
      <c r="AA99" s="29" t="e">
        <f t="shared" si="65"/>
        <v>#REF!</v>
      </c>
      <c r="AB99" s="29" t="e">
        <f t="shared" si="65"/>
        <v>#REF!</v>
      </c>
      <c r="AC99" s="30" t="e">
        <f>+SUM(E99:AB99)</f>
        <v>#REF!</v>
      </c>
    </row>
    <row r="100" spans="1:29" ht="14" x14ac:dyDescent="0.25">
      <c r="A100" s="192" t="e">
        <f t="shared" ref="A100" si="66">A47</f>
        <v>#REF!</v>
      </c>
      <c r="B100" s="192"/>
      <c r="C100" s="13" t="s">
        <v>35</v>
      </c>
      <c r="D100" s="14" t="e">
        <f>+D47</f>
        <v>#REF!</v>
      </c>
      <c r="E100" s="10" t="e">
        <f>#REF!</f>
        <v>#REF!</v>
      </c>
      <c r="F100" s="10" t="e">
        <f>#REF!</f>
        <v>#REF!</v>
      </c>
      <c r="G100" s="10" t="e">
        <f>#REF!</f>
        <v>#REF!</v>
      </c>
      <c r="H100" s="10" t="e">
        <f>#REF!</f>
        <v>#REF!</v>
      </c>
      <c r="I100" s="10" t="e">
        <f>#REF!</f>
        <v>#REF!</v>
      </c>
      <c r="J100" s="10" t="e">
        <f>#REF!</f>
        <v>#REF!</v>
      </c>
      <c r="K100" s="10" t="e">
        <f>#REF!</f>
        <v>#REF!</v>
      </c>
      <c r="L100" s="10" t="e">
        <f>#REF!</f>
        <v>#REF!</v>
      </c>
      <c r="M100" s="10" t="e">
        <f>#REF!</f>
        <v>#REF!</v>
      </c>
      <c r="N100" s="10" t="e">
        <f>#REF!</f>
        <v>#REF!</v>
      </c>
      <c r="O100" s="10" t="e">
        <f>#REF!</f>
        <v>#REF!</v>
      </c>
      <c r="P100" s="10" t="e">
        <f>#REF!</f>
        <v>#REF!</v>
      </c>
      <c r="Q100" s="10" t="e">
        <f>#REF!</f>
        <v>#REF!</v>
      </c>
      <c r="R100" s="10" t="e">
        <f>#REF!</f>
        <v>#REF!</v>
      </c>
      <c r="S100" s="10" t="e">
        <f>#REF!</f>
        <v>#REF!</v>
      </c>
      <c r="T100" s="10" t="e">
        <f>#REF!</f>
        <v>#REF!</v>
      </c>
      <c r="U100" s="10" t="e">
        <f>#REF!</f>
        <v>#REF!</v>
      </c>
      <c r="V100" s="10" t="e">
        <f>#REF!</f>
        <v>#REF!</v>
      </c>
      <c r="W100" s="10" t="e">
        <f>#REF!</f>
        <v>#REF!</v>
      </c>
      <c r="X100" s="10" t="e">
        <f>#REF!</f>
        <v>#REF!</v>
      </c>
      <c r="Y100" s="10" t="e">
        <f>#REF!</f>
        <v>#REF!</v>
      </c>
      <c r="Z100" s="10" t="e">
        <f>#REF!</f>
        <v>#REF!</v>
      </c>
      <c r="AA100" s="10" t="e">
        <f>#REF!</f>
        <v>#REF!</v>
      </c>
      <c r="AB100" s="10" t="e">
        <f>#REF!</f>
        <v>#REF!</v>
      </c>
      <c r="AC100" s="12" t="e">
        <f>+SUM(E100:AB100)*D100</f>
        <v>#REF!</v>
      </c>
    </row>
    <row r="101" spans="1:29" ht="14" x14ac:dyDescent="0.25">
      <c r="A101" s="193"/>
      <c r="B101" s="193"/>
      <c r="C101" s="17" t="s">
        <v>36</v>
      </c>
      <c r="D101" s="18" t="e">
        <f>+D48</f>
        <v>#REF!</v>
      </c>
      <c r="E101" s="10" t="e">
        <f>#REF!</f>
        <v>#REF!</v>
      </c>
      <c r="F101" s="10" t="e">
        <f>#REF!</f>
        <v>#REF!</v>
      </c>
      <c r="G101" s="10" t="e">
        <f>#REF!</f>
        <v>#REF!</v>
      </c>
      <c r="H101" s="10" t="e">
        <f>#REF!</f>
        <v>#REF!</v>
      </c>
      <c r="I101" s="10" t="e">
        <f>#REF!</f>
        <v>#REF!</v>
      </c>
      <c r="J101" s="10" t="e">
        <f>#REF!</f>
        <v>#REF!</v>
      </c>
      <c r="K101" s="10" t="e">
        <f>#REF!</f>
        <v>#REF!</v>
      </c>
      <c r="L101" s="10" t="e">
        <f>#REF!</f>
        <v>#REF!</v>
      </c>
      <c r="M101" s="10" t="e">
        <f>#REF!</f>
        <v>#REF!</v>
      </c>
      <c r="N101" s="10" t="e">
        <f>#REF!</f>
        <v>#REF!</v>
      </c>
      <c r="O101" s="10" t="e">
        <f>#REF!</f>
        <v>#REF!</v>
      </c>
      <c r="P101" s="10" t="e">
        <f>#REF!</f>
        <v>#REF!</v>
      </c>
      <c r="Q101" s="10" t="e">
        <f>#REF!</f>
        <v>#REF!</v>
      </c>
      <c r="R101" s="10" t="e">
        <f>#REF!</f>
        <v>#REF!</v>
      </c>
      <c r="S101" s="10" t="e">
        <f>#REF!</f>
        <v>#REF!</v>
      </c>
      <c r="T101" s="10" t="e">
        <f>#REF!</f>
        <v>#REF!</v>
      </c>
      <c r="U101" s="10" t="e">
        <f>#REF!</f>
        <v>#REF!</v>
      </c>
      <c r="V101" s="10" t="e">
        <f>#REF!</f>
        <v>#REF!</v>
      </c>
      <c r="W101" s="10" t="e">
        <f>#REF!</f>
        <v>#REF!</v>
      </c>
      <c r="X101" s="10" t="e">
        <f>#REF!</f>
        <v>#REF!</v>
      </c>
      <c r="Y101" s="10" t="e">
        <f>#REF!</f>
        <v>#REF!</v>
      </c>
      <c r="Z101" s="10" t="e">
        <f>#REF!</f>
        <v>#REF!</v>
      </c>
      <c r="AA101" s="10" t="e">
        <f>#REF!</f>
        <v>#REF!</v>
      </c>
      <c r="AB101" s="10" t="e">
        <f>#REF!</f>
        <v>#REF!</v>
      </c>
      <c r="AC101" s="12" t="e">
        <f>+SUM(E101:AB101)*D101</f>
        <v>#REF!</v>
      </c>
    </row>
    <row r="102" spans="1:29" ht="14" x14ac:dyDescent="0.25">
      <c r="A102" s="193"/>
      <c r="B102" s="193"/>
      <c r="C102" s="22" t="s">
        <v>37</v>
      </c>
      <c r="D102" s="23" t="e">
        <f>+D49</f>
        <v>#REF!</v>
      </c>
      <c r="E102" s="10" t="e">
        <f>#REF!</f>
        <v>#REF!</v>
      </c>
      <c r="F102" s="10" t="e">
        <f>#REF!</f>
        <v>#REF!</v>
      </c>
      <c r="G102" s="10" t="e">
        <f>#REF!</f>
        <v>#REF!</v>
      </c>
      <c r="H102" s="10" t="e">
        <f>#REF!</f>
        <v>#REF!</v>
      </c>
      <c r="I102" s="10" t="e">
        <f>#REF!</f>
        <v>#REF!</v>
      </c>
      <c r="J102" s="10" t="e">
        <f>#REF!</f>
        <v>#REF!</v>
      </c>
      <c r="K102" s="10" t="e">
        <f>#REF!</f>
        <v>#REF!</v>
      </c>
      <c r="L102" s="10" t="e">
        <f>#REF!</f>
        <v>#REF!</v>
      </c>
      <c r="M102" s="10" t="e">
        <f>#REF!</f>
        <v>#REF!</v>
      </c>
      <c r="N102" s="10" t="e">
        <f>#REF!</f>
        <v>#REF!</v>
      </c>
      <c r="O102" s="10" t="e">
        <f>#REF!</f>
        <v>#REF!</v>
      </c>
      <c r="P102" s="10" t="e">
        <f>#REF!</f>
        <v>#REF!</v>
      </c>
      <c r="Q102" s="10" t="e">
        <f>#REF!</f>
        <v>#REF!</v>
      </c>
      <c r="R102" s="10" t="e">
        <f>#REF!</f>
        <v>#REF!</v>
      </c>
      <c r="S102" s="10" t="e">
        <f>#REF!</f>
        <v>#REF!</v>
      </c>
      <c r="T102" s="10" t="e">
        <f>#REF!</f>
        <v>#REF!</v>
      </c>
      <c r="U102" s="10" t="e">
        <f>#REF!</f>
        <v>#REF!</v>
      </c>
      <c r="V102" s="10" t="e">
        <f>#REF!</f>
        <v>#REF!</v>
      </c>
      <c r="W102" s="10" t="e">
        <f>#REF!</f>
        <v>#REF!</v>
      </c>
      <c r="X102" s="10" t="e">
        <f>#REF!</f>
        <v>#REF!</v>
      </c>
      <c r="Y102" s="10" t="e">
        <f>#REF!</f>
        <v>#REF!</v>
      </c>
      <c r="Z102" s="10" t="e">
        <f>#REF!</f>
        <v>#REF!</v>
      </c>
      <c r="AA102" s="10" t="e">
        <f>#REF!</f>
        <v>#REF!</v>
      </c>
      <c r="AB102" s="10" t="e">
        <f>#REF!</f>
        <v>#REF!</v>
      </c>
      <c r="AC102" s="12" t="e">
        <f>+SUM(E102:AB102)*D102</f>
        <v>#REF!</v>
      </c>
    </row>
    <row r="103" spans="1:29" ht="14.5" thickBot="1" x14ac:dyDescent="0.3">
      <c r="A103" s="194"/>
      <c r="B103" s="194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:AB103" si="67">SUMPRODUCT($D100:$D102,F100:F102)</f>
        <v>#REF!</v>
      </c>
      <c r="G103" s="29" t="e">
        <f t="shared" si="67"/>
        <v>#REF!</v>
      </c>
      <c r="H103" s="29" t="e">
        <f t="shared" si="67"/>
        <v>#REF!</v>
      </c>
      <c r="I103" s="29" t="e">
        <f t="shared" si="67"/>
        <v>#REF!</v>
      </c>
      <c r="J103" s="29" t="e">
        <f t="shared" si="67"/>
        <v>#REF!</v>
      </c>
      <c r="K103" s="29" t="e">
        <f t="shared" si="67"/>
        <v>#REF!</v>
      </c>
      <c r="L103" s="29" t="e">
        <f t="shared" si="67"/>
        <v>#REF!</v>
      </c>
      <c r="M103" s="29" t="e">
        <f t="shared" si="67"/>
        <v>#REF!</v>
      </c>
      <c r="N103" s="29" t="e">
        <f t="shared" si="67"/>
        <v>#REF!</v>
      </c>
      <c r="O103" s="29" t="e">
        <f t="shared" si="67"/>
        <v>#REF!</v>
      </c>
      <c r="P103" s="29" t="e">
        <f t="shared" si="67"/>
        <v>#REF!</v>
      </c>
      <c r="Q103" s="29" t="e">
        <f t="shared" si="67"/>
        <v>#REF!</v>
      </c>
      <c r="R103" s="29" t="e">
        <f t="shared" si="67"/>
        <v>#REF!</v>
      </c>
      <c r="S103" s="29" t="e">
        <f t="shared" si="67"/>
        <v>#REF!</v>
      </c>
      <c r="T103" s="29" t="e">
        <f t="shared" si="67"/>
        <v>#REF!</v>
      </c>
      <c r="U103" s="29" t="e">
        <f t="shared" si="67"/>
        <v>#REF!</v>
      </c>
      <c r="V103" s="29" t="e">
        <f t="shared" si="67"/>
        <v>#REF!</v>
      </c>
      <c r="W103" s="29" t="e">
        <f t="shared" si="67"/>
        <v>#REF!</v>
      </c>
      <c r="X103" s="29" t="e">
        <f t="shared" si="67"/>
        <v>#REF!</v>
      </c>
      <c r="Y103" s="29" t="e">
        <f t="shared" si="67"/>
        <v>#REF!</v>
      </c>
      <c r="Z103" s="29" t="e">
        <f t="shared" si="67"/>
        <v>#REF!</v>
      </c>
      <c r="AA103" s="29" t="e">
        <f t="shared" si="67"/>
        <v>#REF!</v>
      </c>
      <c r="AB103" s="29" t="e">
        <f t="shared" si="67"/>
        <v>#REF!</v>
      </c>
      <c r="AC103" s="30" t="e">
        <f>+SUM(E103:AB103)</f>
        <v>#REF!</v>
      </c>
    </row>
    <row r="104" spans="1:29" ht="14" x14ac:dyDescent="0.25">
      <c r="A104" s="192" t="e">
        <f t="shared" ref="A104" si="68">A51</f>
        <v>#REF!</v>
      </c>
      <c r="B104" s="192"/>
      <c r="C104" s="13" t="s">
        <v>35</v>
      </c>
      <c r="D104" s="14" t="e">
        <f>+D51</f>
        <v>#REF!</v>
      </c>
      <c r="E104" s="10" t="e">
        <f>#REF!</f>
        <v>#REF!</v>
      </c>
      <c r="F104" s="10" t="e">
        <f>#REF!</f>
        <v>#REF!</v>
      </c>
      <c r="G104" s="10" t="e">
        <f>#REF!</f>
        <v>#REF!</v>
      </c>
      <c r="H104" s="10" t="e">
        <f>#REF!</f>
        <v>#REF!</v>
      </c>
      <c r="I104" s="10" t="e">
        <f>#REF!</f>
        <v>#REF!</v>
      </c>
      <c r="J104" s="10" t="e">
        <f>#REF!</f>
        <v>#REF!</v>
      </c>
      <c r="K104" s="10" t="e">
        <f>#REF!</f>
        <v>#REF!</v>
      </c>
      <c r="L104" s="10" t="e">
        <f>#REF!</f>
        <v>#REF!</v>
      </c>
      <c r="M104" s="10" t="e">
        <f>#REF!</f>
        <v>#REF!</v>
      </c>
      <c r="N104" s="10" t="e">
        <f>#REF!</f>
        <v>#REF!</v>
      </c>
      <c r="O104" s="10" t="e">
        <f>#REF!</f>
        <v>#REF!</v>
      </c>
      <c r="P104" s="10" t="e">
        <f>#REF!</f>
        <v>#REF!</v>
      </c>
      <c r="Q104" s="10" t="e">
        <f>#REF!</f>
        <v>#REF!</v>
      </c>
      <c r="R104" s="10" t="e">
        <f>#REF!</f>
        <v>#REF!</v>
      </c>
      <c r="S104" s="10" t="e">
        <f>#REF!</f>
        <v>#REF!</v>
      </c>
      <c r="T104" s="10" t="e">
        <f>#REF!</f>
        <v>#REF!</v>
      </c>
      <c r="U104" s="10" t="e">
        <f>#REF!</f>
        <v>#REF!</v>
      </c>
      <c r="V104" s="10" t="e">
        <f>#REF!</f>
        <v>#REF!</v>
      </c>
      <c r="W104" s="10" t="e">
        <f>#REF!</f>
        <v>#REF!</v>
      </c>
      <c r="X104" s="10" t="e">
        <f>#REF!</f>
        <v>#REF!</v>
      </c>
      <c r="Y104" s="10" t="e">
        <f>#REF!</f>
        <v>#REF!</v>
      </c>
      <c r="Z104" s="10" t="e">
        <f>#REF!</f>
        <v>#REF!</v>
      </c>
      <c r="AA104" s="10" t="e">
        <f>#REF!</f>
        <v>#REF!</v>
      </c>
      <c r="AB104" s="10" t="e">
        <f>#REF!</f>
        <v>#REF!</v>
      </c>
      <c r="AC104" s="12" t="e">
        <f>+SUM(E104:AB104)*D104</f>
        <v>#REF!</v>
      </c>
    </row>
    <row r="105" spans="1:29" ht="14" x14ac:dyDescent="0.25">
      <c r="A105" s="193"/>
      <c r="B105" s="193"/>
      <c r="C105" s="17" t="s">
        <v>36</v>
      </c>
      <c r="D105" s="18" t="e">
        <f>+D52</f>
        <v>#REF!</v>
      </c>
      <c r="E105" s="10" t="e">
        <f>#REF!</f>
        <v>#REF!</v>
      </c>
      <c r="F105" s="10" t="e">
        <f>#REF!</f>
        <v>#REF!</v>
      </c>
      <c r="G105" s="10" t="e">
        <f>#REF!</f>
        <v>#REF!</v>
      </c>
      <c r="H105" s="10" t="e">
        <f>#REF!</f>
        <v>#REF!</v>
      </c>
      <c r="I105" s="10" t="e">
        <f>#REF!</f>
        <v>#REF!</v>
      </c>
      <c r="J105" s="10" t="e">
        <f>#REF!</f>
        <v>#REF!</v>
      </c>
      <c r="K105" s="10" t="e">
        <f>#REF!</f>
        <v>#REF!</v>
      </c>
      <c r="L105" s="10" t="e">
        <f>#REF!</f>
        <v>#REF!</v>
      </c>
      <c r="M105" s="10" t="e">
        <f>#REF!</f>
        <v>#REF!</v>
      </c>
      <c r="N105" s="10" t="e">
        <f>#REF!</f>
        <v>#REF!</v>
      </c>
      <c r="O105" s="10" t="e">
        <f>#REF!</f>
        <v>#REF!</v>
      </c>
      <c r="P105" s="10" t="e">
        <f>#REF!</f>
        <v>#REF!</v>
      </c>
      <c r="Q105" s="10" t="e">
        <f>#REF!</f>
        <v>#REF!</v>
      </c>
      <c r="R105" s="10" t="e">
        <f>#REF!</f>
        <v>#REF!</v>
      </c>
      <c r="S105" s="10" t="e">
        <f>#REF!</f>
        <v>#REF!</v>
      </c>
      <c r="T105" s="10" t="e">
        <f>#REF!</f>
        <v>#REF!</v>
      </c>
      <c r="U105" s="10" t="e">
        <f>#REF!</f>
        <v>#REF!</v>
      </c>
      <c r="V105" s="10" t="e">
        <f>#REF!</f>
        <v>#REF!</v>
      </c>
      <c r="W105" s="10" t="e">
        <f>#REF!</f>
        <v>#REF!</v>
      </c>
      <c r="X105" s="10" t="e">
        <f>#REF!</f>
        <v>#REF!</v>
      </c>
      <c r="Y105" s="10" t="e">
        <f>#REF!</f>
        <v>#REF!</v>
      </c>
      <c r="Z105" s="10" t="e">
        <f>#REF!</f>
        <v>#REF!</v>
      </c>
      <c r="AA105" s="10" t="e">
        <f>#REF!</f>
        <v>#REF!</v>
      </c>
      <c r="AB105" s="10" t="e">
        <f>#REF!</f>
        <v>#REF!</v>
      </c>
      <c r="AC105" s="12" t="e">
        <f>+SUM(E105:AB105)*D105</f>
        <v>#REF!</v>
      </c>
    </row>
    <row r="106" spans="1:29" ht="14" x14ac:dyDescent="0.25">
      <c r="A106" s="193"/>
      <c r="B106" s="193"/>
      <c r="C106" s="22" t="s">
        <v>37</v>
      </c>
      <c r="D106" s="23" t="e">
        <f>+D53</f>
        <v>#REF!</v>
      </c>
      <c r="E106" s="10" t="e">
        <f>#REF!</f>
        <v>#REF!</v>
      </c>
      <c r="F106" s="10" t="e">
        <f>#REF!</f>
        <v>#REF!</v>
      </c>
      <c r="G106" s="10" t="e">
        <f>#REF!</f>
        <v>#REF!</v>
      </c>
      <c r="H106" s="10" t="e">
        <f>#REF!</f>
        <v>#REF!</v>
      </c>
      <c r="I106" s="10" t="e">
        <f>#REF!</f>
        <v>#REF!</v>
      </c>
      <c r="J106" s="10" t="e">
        <f>#REF!</f>
        <v>#REF!</v>
      </c>
      <c r="K106" s="10" t="e">
        <f>#REF!</f>
        <v>#REF!</v>
      </c>
      <c r="L106" s="10" t="e">
        <f>#REF!</f>
        <v>#REF!</v>
      </c>
      <c r="M106" s="10" t="e">
        <f>#REF!</f>
        <v>#REF!</v>
      </c>
      <c r="N106" s="10" t="e">
        <f>#REF!</f>
        <v>#REF!</v>
      </c>
      <c r="O106" s="10" t="e">
        <f>#REF!</f>
        <v>#REF!</v>
      </c>
      <c r="P106" s="10" t="e">
        <f>#REF!</f>
        <v>#REF!</v>
      </c>
      <c r="Q106" s="10" t="e">
        <f>#REF!</f>
        <v>#REF!</v>
      </c>
      <c r="R106" s="10" t="e">
        <f>#REF!</f>
        <v>#REF!</v>
      </c>
      <c r="S106" s="10" t="e">
        <f>#REF!</f>
        <v>#REF!</v>
      </c>
      <c r="T106" s="10" t="e">
        <f>#REF!</f>
        <v>#REF!</v>
      </c>
      <c r="U106" s="10" t="e">
        <f>#REF!</f>
        <v>#REF!</v>
      </c>
      <c r="V106" s="10" t="e">
        <f>#REF!</f>
        <v>#REF!</v>
      </c>
      <c r="W106" s="10" t="e">
        <f>#REF!</f>
        <v>#REF!</v>
      </c>
      <c r="X106" s="10" t="e">
        <f>#REF!</f>
        <v>#REF!</v>
      </c>
      <c r="Y106" s="10" t="e">
        <f>#REF!</f>
        <v>#REF!</v>
      </c>
      <c r="Z106" s="10" t="e">
        <f>#REF!</f>
        <v>#REF!</v>
      </c>
      <c r="AA106" s="10" t="e">
        <f>#REF!</f>
        <v>#REF!</v>
      </c>
      <c r="AB106" s="10" t="e">
        <f>#REF!</f>
        <v>#REF!</v>
      </c>
      <c r="AC106" s="12" t="e">
        <f>+SUM(E106:AB106)*D106</f>
        <v>#REF!</v>
      </c>
    </row>
    <row r="107" spans="1:29" ht="14.5" thickBot="1" x14ac:dyDescent="0.3">
      <c r="A107" s="194"/>
      <c r="B107" s="194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:AB107" si="69">SUMPRODUCT($D104:$D106,F104:F106)</f>
        <v>#REF!</v>
      </c>
      <c r="G107" s="29" t="e">
        <f t="shared" si="69"/>
        <v>#REF!</v>
      </c>
      <c r="H107" s="29" t="e">
        <f t="shared" si="69"/>
        <v>#REF!</v>
      </c>
      <c r="I107" s="29" t="e">
        <f t="shared" si="69"/>
        <v>#REF!</v>
      </c>
      <c r="J107" s="29" t="e">
        <f t="shared" si="69"/>
        <v>#REF!</v>
      </c>
      <c r="K107" s="29" t="e">
        <f t="shared" si="69"/>
        <v>#REF!</v>
      </c>
      <c r="L107" s="29" t="e">
        <f t="shared" si="69"/>
        <v>#REF!</v>
      </c>
      <c r="M107" s="29" t="e">
        <f t="shared" si="69"/>
        <v>#REF!</v>
      </c>
      <c r="N107" s="29" t="e">
        <f t="shared" si="69"/>
        <v>#REF!</v>
      </c>
      <c r="O107" s="29" t="e">
        <f t="shared" si="69"/>
        <v>#REF!</v>
      </c>
      <c r="P107" s="29" t="e">
        <f t="shared" si="69"/>
        <v>#REF!</v>
      </c>
      <c r="Q107" s="29" t="e">
        <f t="shared" si="69"/>
        <v>#REF!</v>
      </c>
      <c r="R107" s="29" t="e">
        <f t="shared" si="69"/>
        <v>#REF!</v>
      </c>
      <c r="S107" s="29" t="e">
        <f t="shared" si="69"/>
        <v>#REF!</v>
      </c>
      <c r="T107" s="29" t="e">
        <f t="shared" si="69"/>
        <v>#REF!</v>
      </c>
      <c r="U107" s="29" t="e">
        <f t="shared" si="69"/>
        <v>#REF!</v>
      </c>
      <c r="V107" s="29" t="e">
        <f t="shared" si="69"/>
        <v>#REF!</v>
      </c>
      <c r="W107" s="29" t="e">
        <f t="shared" si="69"/>
        <v>#REF!</v>
      </c>
      <c r="X107" s="29" t="e">
        <f t="shared" si="69"/>
        <v>#REF!</v>
      </c>
      <c r="Y107" s="29" t="e">
        <f t="shared" si="69"/>
        <v>#REF!</v>
      </c>
      <c r="Z107" s="29" t="e">
        <f t="shared" si="69"/>
        <v>#REF!</v>
      </c>
      <c r="AA107" s="29" t="e">
        <f t="shared" si="69"/>
        <v>#REF!</v>
      </c>
      <c r="AB107" s="29" t="e">
        <f t="shared" si="69"/>
        <v>#REF!</v>
      </c>
      <c r="AC107" s="30" t="e">
        <f>+SUM(E107:AB107)</f>
        <v>#REF!</v>
      </c>
    </row>
    <row r="108" spans="1:29" ht="14" x14ac:dyDescent="0.25">
      <c r="A108" s="192" t="e">
        <f t="shared" ref="A108" si="70">A55</f>
        <v>#REF!</v>
      </c>
      <c r="B108" s="192"/>
      <c r="C108" s="13" t="s">
        <v>35</v>
      </c>
      <c r="D108" s="14" t="e">
        <f>+D55</f>
        <v>#REF!</v>
      </c>
      <c r="E108" s="10" t="e">
        <f>#REF!</f>
        <v>#REF!</v>
      </c>
      <c r="F108" s="10" t="e">
        <f>#REF!</f>
        <v>#REF!</v>
      </c>
      <c r="G108" s="10" t="e">
        <f>#REF!</f>
        <v>#REF!</v>
      </c>
      <c r="H108" s="10" t="e">
        <f>#REF!</f>
        <v>#REF!</v>
      </c>
      <c r="I108" s="10" t="e">
        <f>#REF!</f>
        <v>#REF!</v>
      </c>
      <c r="J108" s="10" t="e">
        <f>#REF!</f>
        <v>#REF!</v>
      </c>
      <c r="K108" s="10" t="e">
        <f>#REF!</f>
        <v>#REF!</v>
      </c>
      <c r="L108" s="10" t="e">
        <f>#REF!</f>
        <v>#REF!</v>
      </c>
      <c r="M108" s="10" t="e">
        <f>#REF!</f>
        <v>#REF!</v>
      </c>
      <c r="N108" s="10" t="e">
        <f>#REF!</f>
        <v>#REF!</v>
      </c>
      <c r="O108" s="10" t="e">
        <f>#REF!</f>
        <v>#REF!</v>
      </c>
      <c r="P108" s="10" t="e">
        <f>#REF!</f>
        <v>#REF!</v>
      </c>
      <c r="Q108" s="10" t="e">
        <f>#REF!</f>
        <v>#REF!</v>
      </c>
      <c r="R108" s="10" t="e">
        <f>#REF!</f>
        <v>#REF!</v>
      </c>
      <c r="S108" s="10" t="e">
        <f>#REF!</f>
        <v>#REF!</v>
      </c>
      <c r="T108" s="10" t="e">
        <f>#REF!</f>
        <v>#REF!</v>
      </c>
      <c r="U108" s="10" t="e">
        <f>#REF!</f>
        <v>#REF!</v>
      </c>
      <c r="V108" s="10" t="e">
        <f>#REF!</f>
        <v>#REF!</v>
      </c>
      <c r="W108" s="10" t="e">
        <f>#REF!</f>
        <v>#REF!</v>
      </c>
      <c r="X108" s="10" t="e">
        <f>#REF!</f>
        <v>#REF!</v>
      </c>
      <c r="Y108" s="10" t="e">
        <f>#REF!</f>
        <v>#REF!</v>
      </c>
      <c r="Z108" s="10" t="e">
        <f>#REF!</f>
        <v>#REF!</v>
      </c>
      <c r="AA108" s="10" t="e">
        <f>#REF!</f>
        <v>#REF!</v>
      </c>
      <c r="AB108" s="10" t="e">
        <f>#REF!</f>
        <v>#REF!</v>
      </c>
      <c r="AC108" s="12" t="e">
        <f>+SUM(E108:AB108)*D108</f>
        <v>#REF!</v>
      </c>
    </row>
    <row r="109" spans="1:29" ht="14" x14ac:dyDescent="0.25">
      <c r="A109" s="193"/>
      <c r="B109" s="193"/>
      <c r="C109" s="17" t="s">
        <v>36</v>
      </c>
      <c r="D109" s="18" t="e">
        <f>+D56</f>
        <v>#REF!</v>
      </c>
      <c r="E109" s="10" t="e">
        <f>#REF!</f>
        <v>#REF!</v>
      </c>
      <c r="F109" s="10" t="e">
        <f>#REF!</f>
        <v>#REF!</v>
      </c>
      <c r="G109" s="10" t="e">
        <f>#REF!</f>
        <v>#REF!</v>
      </c>
      <c r="H109" s="10" t="e">
        <f>#REF!</f>
        <v>#REF!</v>
      </c>
      <c r="I109" s="10" t="e">
        <f>#REF!</f>
        <v>#REF!</v>
      </c>
      <c r="J109" s="10" t="e">
        <f>#REF!</f>
        <v>#REF!</v>
      </c>
      <c r="K109" s="10" t="e">
        <f>#REF!</f>
        <v>#REF!</v>
      </c>
      <c r="L109" s="10" t="e">
        <f>#REF!</f>
        <v>#REF!</v>
      </c>
      <c r="M109" s="10" t="e">
        <f>#REF!</f>
        <v>#REF!</v>
      </c>
      <c r="N109" s="10" t="e">
        <f>#REF!</f>
        <v>#REF!</v>
      </c>
      <c r="O109" s="10" t="e">
        <f>#REF!</f>
        <v>#REF!</v>
      </c>
      <c r="P109" s="10" t="e">
        <f>#REF!</f>
        <v>#REF!</v>
      </c>
      <c r="Q109" s="10" t="e">
        <f>#REF!</f>
        <v>#REF!</v>
      </c>
      <c r="R109" s="10" t="e">
        <f>#REF!</f>
        <v>#REF!</v>
      </c>
      <c r="S109" s="10" t="e">
        <f>#REF!</f>
        <v>#REF!</v>
      </c>
      <c r="T109" s="10" t="e">
        <f>#REF!</f>
        <v>#REF!</v>
      </c>
      <c r="U109" s="10" t="e">
        <f>#REF!</f>
        <v>#REF!</v>
      </c>
      <c r="V109" s="10" t="e">
        <f>#REF!</f>
        <v>#REF!</v>
      </c>
      <c r="W109" s="10" t="e">
        <f>#REF!</f>
        <v>#REF!</v>
      </c>
      <c r="X109" s="10" t="e">
        <f>#REF!</f>
        <v>#REF!</v>
      </c>
      <c r="Y109" s="10" t="e">
        <f>#REF!</f>
        <v>#REF!</v>
      </c>
      <c r="Z109" s="10" t="e">
        <f>#REF!</f>
        <v>#REF!</v>
      </c>
      <c r="AA109" s="10" t="e">
        <f>#REF!</f>
        <v>#REF!</v>
      </c>
      <c r="AB109" s="10" t="e">
        <f>#REF!</f>
        <v>#REF!</v>
      </c>
      <c r="AC109" s="12" t="e">
        <f>+SUM(E109:AB109)*D109</f>
        <v>#REF!</v>
      </c>
    </row>
    <row r="110" spans="1:29" ht="14" x14ac:dyDescent="0.25">
      <c r="A110" s="193"/>
      <c r="B110" s="193"/>
      <c r="C110" s="22" t="s">
        <v>37</v>
      </c>
      <c r="D110" s="23" t="e">
        <f>+D57</f>
        <v>#REF!</v>
      </c>
      <c r="E110" s="10" t="e">
        <f>#REF!</f>
        <v>#REF!</v>
      </c>
      <c r="F110" s="10" t="e">
        <f>#REF!</f>
        <v>#REF!</v>
      </c>
      <c r="G110" s="10" t="e">
        <f>#REF!</f>
        <v>#REF!</v>
      </c>
      <c r="H110" s="10" t="e">
        <f>#REF!</f>
        <v>#REF!</v>
      </c>
      <c r="I110" s="10" t="e">
        <f>#REF!</f>
        <v>#REF!</v>
      </c>
      <c r="J110" s="10" t="e">
        <f>#REF!</f>
        <v>#REF!</v>
      </c>
      <c r="K110" s="10" t="e">
        <f>#REF!</f>
        <v>#REF!</v>
      </c>
      <c r="L110" s="10" t="e">
        <f>#REF!</f>
        <v>#REF!</v>
      </c>
      <c r="M110" s="10" t="e">
        <f>#REF!</f>
        <v>#REF!</v>
      </c>
      <c r="N110" s="10" t="e">
        <f>#REF!</f>
        <v>#REF!</v>
      </c>
      <c r="O110" s="10" t="e">
        <f>#REF!</f>
        <v>#REF!</v>
      </c>
      <c r="P110" s="10" t="e">
        <f>#REF!</f>
        <v>#REF!</v>
      </c>
      <c r="Q110" s="10" t="e">
        <f>#REF!</f>
        <v>#REF!</v>
      </c>
      <c r="R110" s="10" t="e">
        <f>#REF!</f>
        <v>#REF!</v>
      </c>
      <c r="S110" s="10" t="e">
        <f>#REF!</f>
        <v>#REF!</v>
      </c>
      <c r="T110" s="10" t="e">
        <f>#REF!</f>
        <v>#REF!</v>
      </c>
      <c r="U110" s="10" t="e">
        <f>#REF!</f>
        <v>#REF!</v>
      </c>
      <c r="V110" s="10" t="e">
        <f>#REF!</f>
        <v>#REF!</v>
      </c>
      <c r="W110" s="10" t="e">
        <f>#REF!</f>
        <v>#REF!</v>
      </c>
      <c r="X110" s="10" t="e">
        <f>#REF!</f>
        <v>#REF!</v>
      </c>
      <c r="Y110" s="10" t="e">
        <f>#REF!</f>
        <v>#REF!</v>
      </c>
      <c r="Z110" s="10" t="e">
        <f>#REF!</f>
        <v>#REF!</v>
      </c>
      <c r="AA110" s="10" t="e">
        <f>#REF!</f>
        <v>#REF!</v>
      </c>
      <c r="AB110" s="10" t="e">
        <f>#REF!</f>
        <v>#REF!</v>
      </c>
      <c r="AC110" s="12" t="e">
        <f>+SUM(E110:AB110)*D110</f>
        <v>#REF!</v>
      </c>
    </row>
    <row r="111" spans="1:29" ht="14.5" thickBot="1" x14ac:dyDescent="0.3">
      <c r="A111" s="194"/>
      <c r="B111" s="194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71">SUMPRODUCT($D108:$D110,F108:F110)</f>
        <v>#REF!</v>
      </c>
      <c r="G111" s="29" t="e">
        <f t="shared" si="71"/>
        <v>#REF!</v>
      </c>
      <c r="H111" s="29" t="e">
        <f t="shared" si="71"/>
        <v>#REF!</v>
      </c>
      <c r="I111" s="29" t="e">
        <f t="shared" si="71"/>
        <v>#REF!</v>
      </c>
      <c r="J111" s="29" t="e">
        <f t="shared" si="71"/>
        <v>#REF!</v>
      </c>
      <c r="K111" s="29" t="e">
        <f t="shared" si="71"/>
        <v>#REF!</v>
      </c>
      <c r="L111" s="29" t="e">
        <f t="shared" si="71"/>
        <v>#REF!</v>
      </c>
      <c r="M111" s="29" t="e">
        <f t="shared" si="71"/>
        <v>#REF!</v>
      </c>
      <c r="N111" s="29" t="e">
        <f t="shared" si="71"/>
        <v>#REF!</v>
      </c>
      <c r="O111" s="29" t="e">
        <f t="shared" si="71"/>
        <v>#REF!</v>
      </c>
      <c r="P111" s="29" t="e">
        <f t="shared" si="71"/>
        <v>#REF!</v>
      </c>
      <c r="Q111" s="29" t="e">
        <f t="shared" si="71"/>
        <v>#REF!</v>
      </c>
      <c r="R111" s="29" t="e">
        <f t="shared" si="71"/>
        <v>#REF!</v>
      </c>
      <c r="S111" s="29" t="e">
        <f t="shared" si="71"/>
        <v>#REF!</v>
      </c>
      <c r="T111" s="29" t="e">
        <f t="shared" si="71"/>
        <v>#REF!</v>
      </c>
      <c r="U111" s="29" t="e">
        <f t="shared" si="71"/>
        <v>#REF!</v>
      </c>
      <c r="V111" s="29" t="e">
        <f t="shared" si="71"/>
        <v>#REF!</v>
      </c>
      <c r="W111" s="29" t="e">
        <f t="shared" si="71"/>
        <v>#REF!</v>
      </c>
      <c r="X111" s="29" t="e">
        <f t="shared" si="71"/>
        <v>#REF!</v>
      </c>
      <c r="Y111" s="29" t="e">
        <f t="shared" si="71"/>
        <v>#REF!</v>
      </c>
      <c r="Z111" s="29" t="e">
        <f t="shared" si="71"/>
        <v>#REF!</v>
      </c>
      <c r="AA111" s="29" t="e">
        <f t="shared" si="71"/>
        <v>#REF!</v>
      </c>
      <c r="AB111" s="29" t="e">
        <f t="shared" si="71"/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64:A67"/>
    <mergeCell ref="B64:B67"/>
    <mergeCell ref="A68:A71"/>
    <mergeCell ref="B68:B71"/>
    <mergeCell ref="A72:A75"/>
    <mergeCell ref="B72:B75"/>
    <mergeCell ref="A76:A79"/>
    <mergeCell ref="B76:B79"/>
    <mergeCell ref="A80:A83"/>
    <mergeCell ref="B80:B83"/>
    <mergeCell ref="A84:A87"/>
    <mergeCell ref="B84:B87"/>
    <mergeCell ref="A88:A91"/>
    <mergeCell ref="B88:B91"/>
    <mergeCell ref="A92:A95"/>
    <mergeCell ref="B92:B95"/>
    <mergeCell ref="A108:A111"/>
    <mergeCell ref="B108:B111"/>
    <mergeCell ref="A96:A99"/>
    <mergeCell ref="B96:B99"/>
    <mergeCell ref="A100:A103"/>
    <mergeCell ref="B100:B103"/>
    <mergeCell ref="A104:A107"/>
    <mergeCell ref="B104:B107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DD0DE-99D7-46D6-93A3-DEE46BB32C17}">
  <sheetPr>
    <tabColor rgb="FFFFC000"/>
    <pageSetUpPr fitToPage="1"/>
  </sheetPr>
  <dimension ref="A1:AG111"/>
  <sheetViews>
    <sheetView showGridLines="0" zoomScale="90" workbookViewId="0">
      <pane xSplit="4" ySplit="10" topLeftCell="E11" activePane="bottomRight" state="frozen"/>
      <selection sqref="A1:AC59"/>
      <selection pane="topRight" sqref="A1:AC59"/>
      <selection pane="bottomLeft" sqref="A1:AC59"/>
      <selection pane="bottomRight" activeCell="F22" sqref="F22"/>
    </sheetView>
  </sheetViews>
  <sheetFormatPr baseColWidth="10" defaultColWidth="0" defaultRowHeight="12.5" x14ac:dyDescent="0.25"/>
  <cols>
    <col min="1" max="1" width="8.26953125" style="1" customWidth="1"/>
    <col min="2" max="2" width="15.54296875" style="1" customWidth="1"/>
    <col min="3" max="4" width="13.26953125" style="1" customWidth="1"/>
    <col min="5" max="5" width="14.453125" style="1" customWidth="1"/>
    <col min="6" max="8" width="12.7265625" style="1" bestFit="1" customWidth="1"/>
    <col min="9" max="11" width="14.453125" style="1" bestFit="1" customWidth="1"/>
    <col min="12" max="21" width="13" style="1" customWidth="1"/>
    <col min="22" max="25" width="14.453125" style="1" bestFit="1" customWidth="1"/>
    <col min="26" max="26" width="15.81640625" style="1" customWidth="1"/>
    <col min="27" max="28" width="14.453125" style="1" bestFit="1" customWidth="1"/>
    <col min="29" max="29" width="17.7265625" style="1" customWidth="1"/>
    <col min="30" max="30" width="22.45312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4" x14ac:dyDescent="0.25">
      <c r="A1" s="156" t="s">
        <v>79</v>
      </c>
      <c r="B1" s="157"/>
      <c r="C1" s="157"/>
      <c r="D1" s="157"/>
    </row>
    <row r="2" spans="1:33" ht="15.5" x14ac:dyDescent="0.25">
      <c r="A2" s="156" t="s">
        <v>55</v>
      </c>
      <c r="B2" s="157"/>
      <c r="C2" s="157"/>
      <c r="D2" s="205"/>
      <c r="E2" s="205"/>
      <c r="F2" s="81"/>
    </row>
    <row r="3" spans="1:33" ht="15.5" x14ac:dyDescent="0.25">
      <c r="A3" s="156" t="s">
        <v>56</v>
      </c>
      <c r="B3" s="157"/>
      <c r="C3" s="157"/>
      <c r="D3" s="158" t="str">
        <f>+'Formato Resumen 25'!C6</f>
        <v>GG-25-005 (CP-ENDC2025-005)</v>
      </c>
      <c r="E3" s="81"/>
      <c r="F3" s="81"/>
    </row>
    <row r="4" spans="1:33" ht="15.5" x14ac:dyDescent="0.25">
      <c r="A4" s="156" t="s">
        <v>57</v>
      </c>
      <c r="B4" s="157"/>
      <c r="C4" s="157"/>
      <c r="D4" s="159"/>
      <c r="E4" s="81"/>
      <c r="F4" s="81"/>
      <c r="H4" s="83"/>
    </row>
    <row r="5" spans="1:33" ht="15.5" x14ac:dyDescent="0.25">
      <c r="A5" s="156" t="s">
        <v>59</v>
      </c>
      <c r="B5" s="157"/>
      <c r="C5" s="157"/>
      <c r="D5" s="159"/>
      <c r="E5" s="81"/>
      <c r="F5" s="81"/>
    </row>
    <row r="6" spans="1:33" ht="15.5" x14ac:dyDescent="0.25">
      <c r="A6" s="156" t="s">
        <v>28</v>
      </c>
      <c r="B6" s="157"/>
      <c r="C6" s="157"/>
      <c r="D6" s="160" t="e">
        <f>#REF!</f>
        <v>#REF!</v>
      </c>
      <c r="E6" s="84"/>
      <c r="F6" s="84"/>
    </row>
    <row r="7" spans="1:33" ht="15.5" x14ac:dyDescent="0.25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3">
      <c r="A8" s="162" t="s">
        <v>60</v>
      </c>
      <c r="B8" s="157"/>
      <c r="C8" s="157"/>
      <c r="D8" s="161" t="s">
        <v>38</v>
      </c>
    </row>
    <row r="9" spans="1:33" ht="16" thickBot="1" x14ac:dyDescent="0.3">
      <c r="C9" s="195"/>
      <c r="D9" s="195"/>
    </row>
    <row r="10" spans="1:33" s="93" customFormat="1" ht="26.5" thickBot="1" x14ac:dyDescent="0.3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4" x14ac:dyDescent="0.25">
      <c r="A11" s="201" t="e">
        <f>+DATE(#REF!,1,1)</f>
        <v>#REF!</v>
      </c>
      <c r="B11" s="210">
        <f>+'Formato Resumen 39'!E15</f>
        <v>38622084.080379546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4" x14ac:dyDescent="0.25">
      <c r="A12" s="201"/>
      <c r="B12" s="210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4" x14ac:dyDescent="0.25">
      <c r="A13" s="201"/>
      <c r="B13" s="210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4.5" thickBot="1" x14ac:dyDescent="0.3">
      <c r="A14" s="202"/>
      <c r="B14" s="211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4" x14ac:dyDescent="0.25">
      <c r="A15" s="201" t="e">
        <f>+DATE(#REF!,1+1,1)</f>
        <v>#REF!</v>
      </c>
      <c r="B15" s="199">
        <f>+'Formato Resumen 39'!E16</f>
        <v>38583493.186205223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4" x14ac:dyDescent="0.25">
      <c r="A16" s="201"/>
      <c r="B16" s="199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4" x14ac:dyDescent="0.25">
      <c r="A17" s="201"/>
      <c r="B17" s="199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4.5" thickBot="1" x14ac:dyDescent="0.3">
      <c r="A18" s="202"/>
      <c r="B18" s="200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4" x14ac:dyDescent="0.25">
      <c r="A19" s="204" t="e">
        <f>+DATE(#REF!,3,1)</f>
        <v>#REF!</v>
      </c>
      <c r="B19" s="199">
        <f>+'Formato Resumen 39'!E17</f>
        <v>40446083.0503169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4" x14ac:dyDescent="0.25">
      <c r="A20" s="201"/>
      <c r="B20" s="199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4" x14ac:dyDescent="0.25">
      <c r="A21" s="201"/>
      <c r="B21" s="199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4.5" thickBot="1" x14ac:dyDescent="0.3">
      <c r="A22" s="202"/>
      <c r="B22" s="200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4" x14ac:dyDescent="0.25">
      <c r="A23" s="204" t="e">
        <f>+DATE(#REF!,4,1)</f>
        <v>#REF!</v>
      </c>
      <c r="B23" s="199">
        <f>+'Formato Resumen 39'!E18</f>
        <v>38524274.079310492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4" x14ac:dyDescent="0.25">
      <c r="A24" s="201"/>
      <c r="B24" s="199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4" x14ac:dyDescent="0.25">
      <c r="A25" s="201"/>
      <c r="B25" s="199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4.5" thickBot="1" x14ac:dyDescent="0.3">
      <c r="A26" s="202"/>
      <c r="B26" s="200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4" x14ac:dyDescent="0.25">
      <c r="A27" s="204" t="e">
        <f>+DATE(#REF!,5,1)</f>
        <v>#REF!</v>
      </c>
      <c r="B27" s="199">
        <f>+'Formato Resumen 39'!E19</f>
        <v>39471200.514627889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4" x14ac:dyDescent="0.25">
      <c r="A28" s="201"/>
      <c r="B28" s="199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4" x14ac:dyDescent="0.25">
      <c r="A29" s="201"/>
      <c r="B29" s="199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4.5" thickBot="1" x14ac:dyDescent="0.3">
      <c r="A30" s="202"/>
      <c r="B30" s="200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4" x14ac:dyDescent="0.25">
      <c r="A31" s="204" t="e">
        <f>+DATE(#REF!,6,1)</f>
        <v>#REF!</v>
      </c>
      <c r="B31" s="199">
        <f>+'Formato Resumen 39'!E20</f>
        <v>37913387.557465531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4" x14ac:dyDescent="0.25">
      <c r="A32" s="201"/>
      <c r="B32" s="199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4" x14ac:dyDescent="0.25">
      <c r="A33" s="201"/>
      <c r="B33" s="199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4.5" thickBot="1" x14ac:dyDescent="0.3">
      <c r="A34" s="202"/>
      <c r="B34" s="200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4" x14ac:dyDescent="0.25">
      <c r="A35" s="204" t="e">
        <f>+DATE(#REF!,7,1)</f>
        <v>#REF!</v>
      </c>
      <c r="B35" s="199">
        <f>+'Formato Resumen 39'!E21</f>
        <v>39099834.974457107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4" x14ac:dyDescent="0.25">
      <c r="A36" s="201"/>
      <c r="B36" s="199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4" x14ac:dyDescent="0.25">
      <c r="A37" s="201"/>
      <c r="B37" s="199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4.5" thickBot="1" x14ac:dyDescent="0.3">
      <c r="A38" s="202"/>
      <c r="B38" s="200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4" x14ac:dyDescent="0.25">
      <c r="A39" s="204" t="e">
        <f>+DATE(#REF!,8,1)</f>
        <v>#REF!</v>
      </c>
      <c r="B39" s="199">
        <f>+'Formato Resumen 39'!E22</f>
        <v>39664686.461911052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4" x14ac:dyDescent="0.25">
      <c r="A40" s="201"/>
      <c r="B40" s="199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4" x14ac:dyDescent="0.25">
      <c r="A41" s="201"/>
      <c r="B41" s="199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4.5" thickBot="1" x14ac:dyDescent="0.3">
      <c r="A42" s="202"/>
      <c r="B42" s="200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4" x14ac:dyDescent="0.25">
      <c r="A43" s="204" t="e">
        <f>+DATE(#REF!,9,1)</f>
        <v>#REF!</v>
      </c>
      <c r="B43" s="199">
        <f>+'Formato Resumen 39'!E23</f>
        <v>39440729.90083269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4" x14ac:dyDescent="0.25">
      <c r="A44" s="201"/>
      <c r="B44" s="199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4" x14ac:dyDescent="0.25">
      <c r="A45" s="201"/>
      <c r="B45" s="199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4.5" thickBot="1" x14ac:dyDescent="0.3">
      <c r="A46" s="202"/>
      <c r="B46" s="200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4" x14ac:dyDescent="0.25">
      <c r="A47" s="204" t="e">
        <f>+DATE(#REF!,10,1)</f>
        <v>#REF!</v>
      </c>
      <c r="B47" s="199">
        <f>+'Formato Resumen 39'!E24</f>
        <v>40636881.039245762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4" x14ac:dyDescent="0.25">
      <c r="A48" s="201"/>
      <c r="B48" s="199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4" x14ac:dyDescent="0.25">
      <c r="A49" s="201"/>
      <c r="B49" s="199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4.5" thickBot="1" x14ac:dyDescent="0.3">
      <c r="A50" s="202"/>
      <c r="B50" s="200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4" x14ac:dyDescent="0.25">
      <c r="A51" s="204" t="e">
        <f>+DATE(#REF!,11,1)</f>
        <v>#REF!</v>
      </c>
      <c r="B51" s="199">
        <f>+'Formato Resumen 39'!E25</f>
        <v>39482344.125222221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4" x14ac:dyDescent="0.25">
      <c r="A52" s="201"/>
      <c r="B52" s="199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4" x14ac:dyDescent="0.25">
      <c r="A53" s="201"/>
      <c r="B53" s="199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4.5" thickBot="1" x14ac:dyDescent="0.3">
      <c r="A54" s="202"/>
      <c r="B54" s="200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4" x14ac:dyDescent="0.25">
      <c r="A55" s="204" t="e">
        <f>+DATE(#REF!,12,1)</f>
        <v>#REF!</v>
      </c>
      <c r="B55" s="199">
        <f>+'Formato Resumen 39'!E26</f>
        <v>39626056.645149112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4" x14ac:dyDescent="0.25">
      <c r="A56" s="201"/>
      <c r="B56" s="199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4" x14ac:dyDescent="0.25">
      <c r="A57" s="201"/>
      <c r="B57" s="199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4.5" thickBot="1" x14ac:dyDescent="0.3">
      <c r="A58" s="202"/>
      <c r="B58" s="200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5">
      <c r="AD59" s="172" t="e">
        <f>+AD14+AD18+AD22+AD26+AD30+AD34+AD38+AD42+AD46+AD50+AD54+AD58</f>
        <v>#REF!</v>
      </c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W61" s="37"/>
      <c r="Z61" s="7" t="s">
        <v>58</v>
      </c>
    </row>
    <row r="62" spans="1:33" ht="18.5" thickBot="1" x14ac:dyDescent="0.45">
      <c r="B62" s="138"/>
      <c r="Z62" s="139"/>
    </row>
    <row r="63" spans="1:33" ht="26.5" thickBot="1" x14ac:dyDescent="0.3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4" x14ac:dyDescent="0.25">
      <c r="A64" s="192" t="e">
        <f>A11</f>
        <v>#REF!</v>
      </c>
      <c r="B64" s="192"/>
      <c r="C64" s="13" t="s">
        <v>35</v>
      </c>
      <c r="D64" s="14" t="e">
        <f>D11</f>
        <v>#REF!</v>
      </c>
      <c r="E64" s="10" t="e">
        <f>#REF!</f>
        <v>#REF!</v>
      </c>
      <c r="F64" s="10" t="e">
        <f>#REF!</f>
        <v>#REF!</v>
      </c>
      <c r="G64" s="10" t="e">
        <f>#REF!</f>
        <v>#REF!</v>
      </c>
      <c r="H64" s="10" t="e">
        <f>#REF!</f>
        <v>#REF!</v>
      </c>
      <c r="I64" s="10" t="e">
        <f>#REF!</f>
        <v>#REF!</v>
      </c>
      <c r="J64" s="10" t="e">
        <f>#REF!</f>
        <v>#REF!</v>
      </c>
      <c r="K64" s="10" t="e">
        <f>#REF!</f>
        <v>#REF!</v>
      </c>
      <c r="L64" s="10" t="e">
        <f>#REF!</f>
        <v>#REF!</v>
      </c>
      <c r="M64" s="10" t="e">
        <f>#REF!</f>
        <v>#REF!</v>
      </c>
      <c r="N64" s="10" t="e">
        <f>#REF!</f>
        <v>#REF!</v>
      </c>
      <c r="O64" s="10" t="e">
        <f>#REF!</f>
        <v>#REF!</v>
      </c>
      <c r="P64" s="10" t="e">
        <f>#REF!</f>
        <v>#REF!</v>
      </c>
      <c r="Q64" s="10" t="e">
        <f>#REF!</f>
        <v>#REF!</v>
      </c>
      <c r="R64" s="10" t="e">
        <f>#REF!</f>
        <v>#REF!</v>
      </c>
      <c r="S64" s="10" t="e">
        <f>#REF!</f>
        <v>#REF!</v>
      </c>
      <c r="T64" s="10" t="e">
        <f>#REF!</f>
        <v>#REF!</v>
      </c>
      <c r="U64" s="10" t="e">
        <f>#REF!</f>
        <v>#REF!</v>
      </c>
      <c r="V64" s="10" t="e">
        <f>#REF!</f>
        <v>#REF!</v>
      </c>
      <c r="W64" s="10" t="e">
        <f>#REF!</f>
        <v>#REF!</v>
      </c>
      <c r="X64" s="10" t="e">
        <f>#REF!</f>
        <v>#REF!</v>
      </c>
      <c r="Y64" s="10" t="e">
        <f>#REF!</f>
        <v>#REF!</v>
      </c>
      <c r="Z64" s="10" t="e">
        <f>#REF!</f>
        <v>#REF!</v>
      </c>
      <c r="AA64" s="10" t="e">
        <f>#REF!</f>
        <v>#REF!</v>
      </c>
      <c r="AB64" s="10" t="e">
        <f>#REF!</f>
        <v>#REF!</v>
      </c>
      <c r="AC64" s="12" t="e">
        <f>+SUM(E64:AB64)*D64</f>
        <v>#REF!</v>
      </c>
    </row>
    <row r="65" spans="1:29" ht="14" x14ac:dyDescent="0.25">
      <c r="A65" s="193"/>
      <c r="B65" s="193"/>
      <c r="C65" s="17" t="s">
        <v>36</v>
      </c>
      <c r="D65" s="18" t="e">
        <f>D12</f>
        <v>#REF!</v>
      </c>
      <c r="E65" s="10" t="e">
        <f>#REF!</f>
        <v>#REF!</v>
      </c>
      <c r="F65" s="10" t="e">
        <f>#REF!</f>
        <v>#REF!</v>
      </c>
      <c r="G65" s="10" t="e">
        <f>#REF!</f>
        <v>#REF!</v>
      </c>
      <c r="H65" s="10" t="e">
        <f>#REF!</f>
        <v>#REF!</v>
      </c>
      <c r="I65" s="10" t="e">
        <f>#REF!</f>
        <v>#REF!</v>
      </c>
      <c r="J65" s="10" t="e">
        <f>#REF!</f>
        <v>#REF!</v>
      </c>
      <c r="K65" s="10" t="e">
        <f>#REF!</f>
        <v>#REF!</v>
      </c>
      <c r="L65" s="10" t="e">
        <f>#REF!</f>
        <v>#REF!</v>
      </c>
      <c r="M65" s="10" t="e">
        <f>#REF!</f>
        <v>#REF!</v>
      </c>
      <c r="N65" s="10" t="e">
        <f>#REF!</f>
        <v>#REF!</v>
      </c>
      <c r="O65" s="10" t="e">
        <f>#REF!</f>
        <v>#REF!</v>
      </c>
      <c r="P65" s="10" t="e">
        <f>#REF!</f>
        <v>#REF!</v>
      </c>
      <c r="Q65" s="10" t="e">
        <f>#REF!</f>
        <v>#REF!</v>
      </c>
      <c r="R65" s="10" t="e">
        <f>#REF!</f>
        <v>#REF!</v>
      </c>
      <c r="S65" s="10" t="e">
        <f>#REF!</f>
        <v>#REF!</v>
      </c>
      <c r="T65" s="10" t="e">
        <f>#REF!</f>
        <v>#REF!</v>
      </c>
      <c r="U65" s="10" t="e">
        <f>#REF!</f>
        <v>#REF!</v>
      </c>
      <c r="V65" s="10" t="e">
        <f>#REF!</f>
        <v>#REF!</v>
      </c>
      <c r="W65" s="10" t="e">
        <f>#REF!</f>
        <v>#REF!</v>
      </c>
      <c r="X65" s="10" t="e">
        <f>#REF!</f>
        <v>#REF!</v>
      </c>
      <c r="Y65" s="10" t="e">
        <f>#REF!</f>
        <v>#REF!</v>
      </c>
      <c r="Z65" s="10" t="e">
        <f>#REF!</f>
        <v>#REF!</v>
      </c>
      <c r="AA65" s="10" t="e">
        <f>#REF!</f>
        <v>#REF!</v>
      </c>
      <c r="AB65" s="10" t="e">
        <f>#REF!</f>
        <v>#REF!</v>
      </c>
      <c r="AC65" s="12" t="e">
        <f>+SUM(E65:AB65)*D65</f>
        <v>#REF!</v>
      </c>
    </row>
    <row r="66" spans="1:29" ht="14" x14ac:dyDescent="0.25">
      <c r="A66" s="193"/>
      <c r="B66" s="193"/>
      <c r="C66" s="22" t="s">
        <v>37</v>
      </c>
      <c r="D66" s="23" t="e">
        <f>D13</f>
        <v>#REF!</v>
      </c>
      <c r="E66" s="10" t="e">
        <f>#REF!</f>
        <v>#REF!</v>
      </c>
      <c r="F66" s="10" t="e">
        <f>#REF!</f>
        <v>#REF!</v>
      </c>
      <c r="G66" s="10" t="e">
        <f>#REF!</f>
        <v>#REF!</v>
      </c>
      <c r="H66" s="10" t="e">
        <f>#REF!</f>
        <v>#REF!</v>
      </c>
      <c r="I66" s="10" t="e">
        <f>#REF!</f>
        <v>#REF!</v>
      </c>
      <c r="J66" s="10" t="e">
        <f>#REF!</f>
        <v>#REF!</v>
      </c>
      <c r="K66" s="10" t="e">
        <f>#REF!</f>
        <v>#REF!</v>
      </c>
      <c r="L66" s="10" t="e">
        <f>#REF!</f>
        <v>#REF!</v>
      </c>
      <c r="M66" s="10" t="e">
        <f>#REF!</f>
        <v>#REF!</v>
      </c>
      <c r="N66" s="10" t="e">
        <f>#REF!</f>
        <v>#REF!</v>
      </c>
      <c r="O66" s="10" t="e">
        <f>#REF!</f>
        <v>#REF!</v>
      </c>
      <c r="P66" s="10" t="e">
        <f>#REF!</f>
        <v>#REF!</v>
      </c>
      <c r="Q66" s="10" t="e">
        <f>#REF!</f>
        <v>#REF!</v>
      </c>
      <c r="R66" s="10" t="e">
        <f>#REF!</f>
        <v>#REF!</v>
      </c>
      <c r="S66" s="10" t="e">
        <f>#REF!</f>
        <v>#REF!</v>
      </c>
      <c r="T66" s="10" t="e">
        <f>#REF!</f>
        <v>#REF!</v>
      </c>
      <c r="U66" s="10" t="e">
        <f>#REF!</f>
        <v>#REF!</v>
      </c>
      <c r="V66" s="10" t="e">
        <f>#REF!</f>
        <v>#REF!</v>
      </c>
      <c r="W66" s="10" t="e">
        <f>#REF!</f>
        <v>#REF!</v>
      </c>
      <c r="X66" s="10" t="e">
        <f>#REF!</f>
        <v>#REF!</v>
      </c>
      <c r="Y66" s="10" t="e">
        <f>#REF!</f>
        <v>#REF!</v>
      </c>
      <c r="Z66" s="10" t="e">
        <f>#REF!</f>
        <v>#REF!</v>
      </c>
      <c r="AA66" s="10" t="e">
        <f>#REF!</f>
        <v>#REF!</v>
      </c>
      <c r="AB66" s="10" t="e">
        <f>#REF!</f>
        <v>#REF!</v>
      </c>
      <c r="AC66" s="12" t="e">
        <f>+SUM(E66:AB66)*D66</f>
        <v>#REF!</v>
      </c>
    </row>
    <row r="67" spans="1:29" ht="14.5" thickBot="1" x14ac:dyDescent="0.3">
      <c r="A67" s="194"/>
      <c r="B67" s="194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9">SUMPRODUCT($D64:$D66,F64:F66)</f>
        <v>#REF!</v>
      </c>
      <c r="G67" s="29" t="e">
        <f t="shared" si="49"/>
        <v>#REF!</v>
      </c>
      <c r="H67" s="29" t="e">
        <f t="shared" si="49"/>
        <v>#REF!</v>
      </c>
      <c r="I67" s="29" t="e">
        <f t="shared" si="49"/>
        <v>#REF!</v>
      </c>
      <c r="J67" s="29" t="e">
        <f t="shared" si="49"/>
        <v>#REF!</v>
      </c>
      <c r="K67" s="29" t="e">
        <f t="shared" si="49"/>
        <v>#REF!</v>
      </c>
      <c r="L67" s="29" t="e">
        <f t="shared" si="49"/>
        <v>#REF!</v>
      </c>
      <c r="M67" s="29" t="e">
        <f t="shared" si="49"/>
        <v>#REF!</v>
      </c>
      <c r="N67" s="29" t="e">
        <f t="shared" si="49"/>
        <v>#REF!</v>
      </c>
      <c r="O67" s="29" t="e">
        <f t="shared" si="49"/>
        <v>#REF!</v>
      </c>
      <c r="P67" s="29" t="e">
        <f t="shared" si="49"/>
        <v>#REF!</v>
      </c>
      <c r="Q67" s="29" t="e">
        <f t="shared" si="49"/>
        <v>#REF!</v>
      </c>
      <c r="R67" s="29" t="e">
        <f t="shared" si="49"/>
        <v>#REF!</v>
      </c>
      <c r="S67" s="29" t="e">
        <f t="shared" si="49"/>
        <v>#REF!</v>
      </c>
      <c r="T67" s="29" t="e">
        <f t="shared" si="49"/>
        <v>#REF!</v>
      </c>
      <c r="U67" s="29" t="e">
        <f t="shared" si="49"/>
        <v>#REF!</v>
      </c>
      <c r="V67" s="29" t="e">
        <f t="shared" si="49"/>
        <v>#REF!</v>
      </c>
      <c r="W67" s="29" t="e">
        <f t="shared" si="49"/>
        <v>#REF!</v>
      </c>
      <c r="X67" s="29" t="e">
        <f t="shared" si="49"/>
        <v>#REF!</v>
      </c>
      <c r="Y67" s="29" t="e">
        <f t="shared" si="49"/>
        <v>#REF!</v>
      </c>
      <c r="Z67" s="29" t="e">
        <f t="shared" si="49"/>
        <v>#REF!</v>
      </c>
      <c r="AA67" s="29" t="e">
        <f t="shared" si="49"/>
        <v>#REF!</v>
      </c>
      <c r="AB67" s="29" t="e">
        <f t="shared" si="49"/>
        <v>#REF!</v>
      </c>
      <c r="AC67" s="30" t="e">
        <f>+SUM(E67:AB67)</f>
        <v>#REF!</v>
      </c>
    </row>
    <row r="68" spans="1:29" ht="14" x14ac:dyDescent="0.25">
      <c r="A68" s="192" t="e">
        <f t="shared" ref="A68" si="50">A15</f>
        <v>#REF!</v>
      </c>
      <c r="B68" s="193"/>
      <c r="C68" s="13" t="s">
        <v>35</v>
      </c>
      <c r="D68" s="14" t="e">
        <f>D15</f>
        <v>#REF!</v>
      </c>
      <c r="E68" s="10" t="e">
        <f>#REF!</f>
        <v>#REF!</v>
      </c>
      <c r="F68" s="10" t="e">
        <f>#REF!</f>
        <v>#REF!</v>
      </c>
      <c r="G68" s="10" t="e">
        <f>#REF!</f>
        <v>#REF!</v>
      </c>
      <c r="H68" s="10" t="e">
        <f>#REF!</f>
        <v>#REF!</v>
      </c>
      <c r="I68" s="10" t="e">
        <f>#REF!</f>
        <v>#REF!</v>
      </c>
      <c r="J68" s="10" t="e">
        <f>#REF!</f>
        <v>#REF!</v>
      </c>
      <c r="K68" s="10" t="e">
        <f>#REF!</f>
        <v>#REF!</v>
      </c>
      <c r="L68" s="10" t="e">
        <f>#REF!</f>
        <v>#REF!</v>
      </c>
      <c r="M68" s="10" t="e">
        <f>#REF!</f>
        <v>#REF!</v>
      </c>
      <c r="N68" s="10" t="e">
        <f>#REF!</f>
        <v>#REF!</v>
      </c>
      <c r="O68" s="10" t="e">
        <f>#REF!</f>
        <v>#REF!</v>
      </c>
      <c r="P68" s="10" t="e">
        <f>#REF!</f>
        <v>#REF!</v>
      </c>
      <c r="Q68" s="10" t="e">
        <f>#REF!</f>
        <v>#REF!</v>
      </c>
      <c r="R68" s="10" t="e">
        <f>#REF!</f>
        <v>#REF!</v>
      </c>
      <c r="S68" s="10" t="e">
        <f>#REF!</f>
        <v>#REF!</v>
      </c>
      <c r="T68" s="10" t="e">
        <f>#REF!</f>
        <v>#REF!</v>
      </c>
      <c r="U68" s="10" t="e">
        <f>#REF!</f>
        <v>#REF!</v>
      </c>
      <c r="V68" s="10" t="e">
        <f>#REF!</f>
        <v>#REF!</v>
      </c>
      <c r="W68" s="10" t="e">
        <f>#REF!</f>
        <v>#REF!</v>
      </c>
      <c r="X68" s="10" t="e">
        <f>#REF!</f>
        <v>#REF!</v>
      </c>
      <c r="Y68" s="10" t="e">
        <f>#REF!</f>
        <v>#REF!</v>
      </c>
      <c r="Z68" s="10" t="e">
        <f>#REF!</f>
        <v>#REF!</v>
      </c>
      <c r="AA68" s="10" t="e">
        <f>#REF!</f>
        <v>#REF!</v>
      </c>
      <c r="AB68" s="10" t="e">
        <f>#REF!</f>
        <v>#REF!</v>
      </c>
      <c r="AC68" s="12" t="e">
        <f>+SUM(E68:AB68)*D68</f>
        <v>#REF!</v>
      </c>
    </row>
    <row r="69" spans="1:29" ht="14" x14ac:dyDescent="0.25">
      <c r="A69" s="193"/>
      <c r="B69" s="193"/>
      <c r="C69" s="17" t="s">
        <v>36</v>
      </c>
      <c r="D69" s="18" t="e">
        <f>D16</f>
        <v>#REF!</v>
      </c>
      <c r="E69" s="10" t="e">
        <f>#REF!</f>
        <v>#REF!</v>
      </c>
      <c r="F69" s="10" t="e">
        <f>#REF!</f>
        <v>#REF!</v>
      </c>
      <c r="G69" s="10" t="e">
        <f>#REF!</f>
        <v>#REF!</v>
      </c>
      <c r="H69" s="10" t="e">
        <f>#REF!</f>
        <v>#REF!</v>
      </c>
      <c r="I69" s="10" t="e">
        <f>#REF!</f>
        <v>#REF!</v>
      </c>
      <c r="J69" s="10" t="e">
        <f>#REF!</f>
        <v>#REF!</v>
      </c>
      <c r="K69" s="10" t="e">
        <f>#REF!</f>
        <v>#REF!</v>
      </c>
      <c r="L69" s="10" t="e">
        <f>#REF!</f>
        <v>#REF!</v>
      </c>
      <c r="M69" s="10" t="e">
        <f>#REF!</f>
        <v>#REF!</v>
      </c>
      <c r="N69" s="10" t="e">
        <f>#REF!</f>
        <v>#REF!</v>
      </c>
      <c r="O69" s="10" t="e">
        <f>#REF!</f>
        <v>#REF!</v>
      </c>
      <c r="P69" s="10" t="e">
        <f>#REF!</f>
        <v>#REF!</v>
      </c>
      <c r="Q69" s="10" t="e">
        <f>#REF!</f>
        <v>#REF!</v>
      </c>
      <c r="R69" s="10" t="e">
        <f>#REF!</f>
        <v>#REF!</v>
      </c>
      <c r="S69" s="10" t="e">
        <f>#REF!</f>
        <v>#REF!</v>
      </c>
      <c r="T69" s="10" t="e">
        <f>#REF!</f>
        <v>#REF!</v>
      </c>
      <c r="U69" s="10" t="e">
        <f>#REF!</f>
        <v>#REF!</v>
      </c>
      <c r="V69" s="10" t="e">
        <f>#REF!</f>
        <v>#REF!</v>
      </c>
      <c r="W69" s="10" t="e">
        <f>#REF!</f>
        <v>#REF!</v>
      </c>
      <c r="X69" s="10" t="e">
        <f>#REF!</f>
        <v>#REF!</v>
      </c>
      <c r="Y69" s="10" t="e">
        <f>#REF!</f>
        <v>#REF!</v>
      </c>
      <c r="Z69" s="10" t="e">
        <f>#REF!</f>
        <v>#REF!</v>
      </c>
      <c r="AA69" s="10" t="e">
        <f>#REF!</f>
        <v>#REF!</v>
      </c>
      <c r="AB69" s="10" t="e">
        <f>#REF!</f>
        <v>#REF!</v>
      </c>
      <c r="AC69" s="12" t="e">
        <f>+SUM(E69:AB69)*D69</f>
        <v>#REF!</v>
      </c>
    </row>
    <row r="70" spans="1:29" ht="14" x14ac:dyDescent="0.25">
      <c r="A70" s="193"/>
      <c r="B70" s="193"/>
      <c r="C70" s="22" t="s">
        <v>37</v>
      </c>
      <c r="D70" s="23" t="e">
        <f>D17</f>
        <v>#REF!</v>
      </c>
      <c r="E70" s="10" t="e">
        <f>#REF!</f>
        <v>#REF!</v>
      </c>
      <c r="F70" s="10" t="e">
        <f>#REF!</f>
        <v>#REF!</v>
      </c>
      <c r="G70" s="10" t="e">
        <f>#REF!</f>
        <v>#REF!</v>
      </c>
      <c r="H70" s="10" t="e">
        <f>#REF!</f>
        <v>#REF!</v>
      </c>
      <c r="I70" s="10" t="e">
        <f>#REF!</f>
        <v>#REF!</v>
      </c>
      <c r="J70" s="10" t="e">
        <f>#REF!</f>
        <v>#REF!</v>
      </c>
      <c r="K70" s="10" t="e">
        <f>#REF!</f>
        <v>#REF!</v>
      </c>
      <c r="L70" s="10" t="e">
        <f>#REF!</f>
        <v>#REF!</v>
      </c>
      <c r="M70" s="10" t="e">
        <f>#REF!</f>
        <v>#REF!</v>
      </c>
      <c r="N70" s="10" t="e">
        <f>#REF!</f>
        <v>#REF!</v>
      </c>
      <c r="O70" s="10" t="e">
        <f>#REF!</f>
        <v>#REF!</v>
      </c>
      <c r="P70" s="10" t="e">
        <f>#REF!</f>
        <v>#REF!</v>
      </c>
      <c r="Q70" s="10" t="e">
        <f>#REF!</f>
        <v>#REF!</v>
      </c>
      <c r="R70" s="10" t="e">
        <f>#REF!</f>
        <v>#REF!</v>
      </c>
      <c r="S70" s="10" t="e">
        <f>#REF!</f>
        <v>#REF!</v>
      </c>
      <c r="T70" s="10" t="e">
        <f>#REF!</f>
        <v>#REF!</v>
      </c>
      <c r="U70" s="10" t="e">
        <f>#REF!</f>
        <v>#REF!</v>
      </c>
      <c r="V70" s="10" t="e">
        <f>#REF!</f>
        <v>#REF!</v>
      </c>
      <c r="W70" s="10" t="e">
        <f>#REF!</f>
        <v>#REF!</v>
      </c>
      <c r="X70" s="10" t="e">
        <f>#REF!</f>
        <v>#REF!</v>
      </c>
      <c r="Y70" s="10" t="e">
        <f>#REF!</f>
        <v>#REF!</v>
      </c>
      <c r="Z70" s="10" t="e">
        <f>#REF!</f>
        <v>#REF!</v>
      </c>
      <c r="AA70" s="10" t="e">
        <f>#REF!</f>
        <v>#REF!</v>
      </c>
      <c r="AB70" s="10" t="e">
        <f>#REF!</f>
        <v>#REF!</v>
      </c>
      <c r="AC70" s="12" t="e">
        <f>+SUM(E70:AB70)*D70</f>
        <v>#REF!</v>
      </c>
    </row>
    <row r="71" spans="1:29" ht="14.5" thickBot="1" x14ac:dyDescent="0.3">
      <c r="A71" s="194"/>
      <c r="B71" s="194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51">SUMPRODUCT($D68:$D70,F68:F70)</f>
        <v>#REF!</v>
      </c>
      <c r="G71" s="29" t="e">
        <f t="shared" si="51"/>
        <v>#REF!</v>
      </c>
      <c r="H71" s="29" t="e">
        <f t="shared" si="51"/>
        <v>#REF!</v>
      </c>
      <c r="I71" s="29" t="e">
        <f t="shared" si="51"/>
        <v>#REF!</v>
      </c>
      <c r="J71" s="29" t="e">
        <f t="shared" si="51"/>
        <v>#REF!</v>
      </c>
      <c r="K71" s="29" t="e">
        <f t="shared" si="51"/>
        <v>#REF!</v>
      </c>
      <c r="L71" s="29" t="e">
        <f t="shared" si="51"/>
        <v>#REF!</v>
      </c>
      <c r="M71" s="29" t="e">
        <f t="shared" si="51"/>
        <v>#REF!</v>
      </c>
      <c r="N71" s="29" t="e">
        <f t="shared" si="51"/>
        <v>#REF!</v>
      </c>
      <c r="O71" s="29" t="e">
        <f t="shared" si="51"/>
        <v>#REF!</v>
      </c>
      <c r="P71" s="29" t="e">
        <f t="shared" si="51"/>
        <v>#REF!</v>
      </c>
      <c r="Q71" s="29" t="e">
        <f t="shared" si="51"/>
        <v>#REF!</v>
      </c>
      <c r="R71" s="29" t="e">
        <f t="shared" si="51"/>
        <v>#REF!</v>
      </c>
      <c r="S71" s="29" t="e">
        <f t="shared" si="51"/>
        <v>#REF!</v>
      </c>
      <c r="T71" s="29" t="e">
        <f t="shared" si="51"/>
        <v>#REF!</v>
      </c>
      <c r="U71" s="29" t="e">
        <f t="shared" si="51"/>
        <v>#REF!</v>
      </c>
      <c r="V71" s="29" t="e">
        <f t="shared" si="51"/>
        <v>#REF!</v>
      </c>
      <c r="W71" s="29" t="e">
        <f t="shared" si="51"/>
        <v>#REF!</v>
      </c>
      <c r="X71" s="29" t="e">
        <f t="shared" si="51"/>
        <v>#REF!</v>
      </c>
      <c r="Y71" s="29" t="e">
        <f t="shared" si="51"/>
        <v>#REF!</v>
      </c>
      <c r="Z71" s="29" t="e">
        <f t="shared" si="51"/>
        <v>#REF!</v>
      </c>
      <c r="AA71" s="29" t="e">
        <f t="shared" si="51"/>
        <v>#REF!</v>
      </c>
      <c r="AB71" s="29" t="e">
        <f t="shared" si="51"/>
        <v>#REF!</v>
      </c>
      <c r="AC71" s="30" t="e">
        <f>+SUM(E71:AB71)</f>
        <v>#REF!</v>
      </c>
    </row>
    <row r="72" spans="1:29" ht="14" x14ac:dyDescent="0.25">
      <c r="A72" s="192" t="e">
        <f t="shared" ref="A72" si="52">A19</f>
        <v>#REF!</v>
      </c>
      <c r="B72" s="192"/>
      <c r="C72" s="13" t="s">
        <v>35</v>
      </c>
      <c r="D72" s="14" t="e">
        <f>D19</f>
        <v>#REF!</v>
      </c>
      <c r="E72" s="10" t="e">
        <f>#REF!</f>
        <v>#REF!</v>
      </c>
      <c r="F72" s="10" t="e">
        <f>#REF!</f>
        <v>#REF!</v>
      </c>
      <c r="G72" s="10" t="e">
        <f>#REF!</f>
        <v>#REF!</v>
      </c>
      <c r="H72" s="10" t="e">
        <f>#REF!</f>
        <v>#REF!</v>
      </c>
      <c r="I72" s="10" t="e">
        <f>#REF!</f>
        <v>#REF!</v>
      </c>
      <c r="J72" s="10" t="e">
        <f>#REF!</f>
        <v>#REF!</v>
      </c>
      <c r="K72" s="10" t="e">
        <f>#REF!</f>
        <v>#REF!</v>
      </c>
      <c r="L72" s="10" t="e">
        <f>#REF!</f>
        <v>#REF!</v>
      </c>
      <c r="M72" s="10" t="e">
        <f>#REF!</f>
        <v>#REF!</v>
      </c>
      <c r="N72" s="10" t="e">
        <f>#REF!</f>
        <v>#REF!</v>
      </c>
      <c r="O72" s="10" t="e">
        <f>#REF!</f>
        <v>#REF!</v>
      </c>
      <c r="P72" s="10" t="e">
        <f>#REF!</f>
        <v>#REF!</v>
      </c>
      <c r="Q72" s="10" t="e">
        <f>#REF!</f>
        <v>#REF!</v>
      </c>
      <c r="R72" s="10" t="e">
        <f>#REF!</f>
        <v>#REF!</v>
      </c>
      <c r="S72" s="10" t="e">
        <f>#REF!</f>
        <v>#REF!</v>
      </c>
      <c r="T72" s="10" t="e">
        <f>#REF!</f>
        <v>#REF!</v>
      </c>
      <c r="U72" s="10" t="e">
        <f>#REF!</f>
        <v>#REF!</v>
      </c>
      <c r="V72" s="10" t="e">
        <f>#REF!</f>
        <v>#REF!</v>
      </c>
      <c r="W72" s="10" t="e">
        <f>#REF!</f>
        <v>#REF!</v>
      </c>
      <c r="X72" s="10" t="e">
        <f>#REF!</f>
        <v>#REF!</v>
      </c>
      <c r="Y72" s="10" t="e">
        <f>#REF!</f>
        <v>#REF!</v>
      </c>
      <c r="Z72" s="10" t="e">
        <f>#REF!</f>
        <v>#REF!</v>
      </c>
      <c r="AA72" s="10" t="e">
        <f>#REF!</f>
        <v>#REF!</v>
      </c>
      <c r="AB72" s="10" t="e">
        <f>#REF!</f>
        <v>#REF!</v>
      </c>
      <c r="AC72" s="12" t="e">
        <f>+SUM(E72:AB72)*D72</f>
        <v>#REF!</v>
      </c>
    </row>
    <row r="73" spans="1:29" ht="14" x14ac:dyDescent="0.25">
      <c r="A73" s="193"/>
      <c r="B73" s="193"/>
      <c r="C73" s="17" t="s">
        <v>36</v>
      </c>
      <c r="D73" s="18" t="e">
        <f>D20</f>
        <v>#REF!</v>
      </c>
      <c r="E73" s="10" t="e">
        <f>#REF!</f>
        <v>#REF!</v>
      </c>
      <c r="F73" s="10" t="e">
        <f>#REF!</f>
        <v>#REF!</v>
      </c>
      <c r="G73" s="10" t="e">
        <f>#REF!</f>
        <v>#REF!</v>
      </c>
      <c r="H73" s="10" t="e">
        <f>#REF!</f>
        <v>#REF!</v>
      </c>
      <c r="I73" s="10" t="e">
        <f>#REF!</f>
        <v>#REF!</v>
      </c>
      <c r="J73" s="10" t="e">
        <f>#REF!</f>
        <v>#REF!</v>
      </c>
      <c r="K73" s="10" t="e">
        <f>#REF!</f>
        <v>#REF!</v>
      </c>
      <c r="L73" s="10" t="e">
        <f>#REF!</f>
        <v>#REF!</v>
      </c>
      <c r="M73" s="10" t="e">
        <f>#REF!</f>
        <v>#REF!</v>
      </c>
      <c r="N73" s="10" t="e">
        <f>#REF!</f>
        <v>#REF!</v>
      </c>
      <c r="O73" s="10" t="e">
        <f>#REF!</f>
        <v>#REF!</v>
      </c>
      <c r="P73" s="10" t="e">
        <f>#REF!</f>
        <v>#REF!</v>
      </c>
      <c r="Q73" s="10" t="e">
        <f>#REF!</f>
        <v>#REF!</v>
      </c>
      <c r="R73" s="10" t="e">
        <f>#REF!</f>
        <v>#REF!</v>
      </c>
      <c r="S73" s="10" t="e">
        <f>#REF!</f>
        <v>#REF!</v>
      </c>
      <c r="T73" s="10" t="e">
        <f>#REF!</f>
        <v>#REF!</v>
      </c>
      <c r="U73" s="10" t="e">
        <f>#REF!</f>
        <v>#REF!</v>
      </c>
      <c r="V73" s="10" t="e">
        <f>#REF!</f>
        <v>#REF!</v>
      </c>
      <c r="W73" s="10" t="e">
        <f>#REF!</f>
        <v>#REF!</v>
      </c>
      <c r="X73" s="10" t="e">
        <f>#REF!</f>
        <v>#REF!</v>
      </c>
      <c r="Y73" s="10" t="e">
        <f>#REF!</f>
        <v>#REF!</v>
      </c>
      <c r="Z73" s="10" t="e">
        <f>#REF!</f>
        <v>#REF!</v>
      </c>
      <c r="AA73" s="10" t="e">
        <f>#REF!</f>
        <v>#REF!</v>
      </c>
      <c r="AB73" s="10" t="e">
        <f>#REF!</f>
        <v>#REF!</v>
      </c>
      <c r="AC73" s="12" t="e">
        <f>+SUM(E73:AB73)*D73</f>
        <v>#REF!</v>
      </c>
    </row>
    <row r="74" spans="1:29" ht="14" x14ac:dyDescent="0.25">
      <c r="A74" s="193"/>
      <c r="B74" s="193"/>
      <c r="C74" s="22" t="s">
        <v>37</v>
      </c>
      <c r="D74" s="23" t="e">
        <f>D21</f>
        <v>#REF!</v>
      </c>
      <c r="E74" s="10" t="e">
        <f>#REF!</f>
        <v>#REF!</v>
      </c>
      <c r="F74" s="10" t="e">
        <f>#REF!</f>
        <v>#REF!</v>
      </c>
      <c r="G74" s="10" t="e">
        <f>#REF!</f>
        <v>#REF!</v>
      </c>
      <c r="H74" s="10" t="e">
        <f>#REF!</f>
        <v>#REF!</v>
      </c>
      <c r="I74" s="10" t="e">
        <f>#REF!</f>
        <v>#REF!</v>
      </c>
      <c r="J74" s="10" t="e">
        <f>#REF!</f>
        <v>#REF!</v>
      </c>
      <c r="K74" s="10" t="e">
        <f>#REF!</f>
        <v>#REF!</v>
      </c>
      <c r="L74" s="10" t="e">
        <f>#REF!</f>
        <v>#REF!</v>
      </c>
      <c r="M74" s="10" t="e">
        <f>#REF!</f>
        <v>#REF!</v>
      </c>
      <c r="N74" s="10" t="e">
        <f>#REF!</f>
        <v>#REF!</v>
      </c>
      <c r="O74" s="10" t="e">
        <f>#REF!</f>
        <v>#REF!</v>
      </c>
      <c r="P74" s="10" t="e">
        <f>#REF!</f>
        <v>#REF!</v>
      </c>
      <c r="Q74" s="10" t="e">
        <f>#REF!</f>
        <v>#REF!</v>
      </c>
      <c r="R74" s="10" t="e">
        <f>#REF!</f>
        <v>#REF!</v>
      </c>
      <c r="S74" s="10" t="e">
        <f>#REF!</f>
        <v>#REF!</v>
      </c>
      <c r="T74" s="10" t="e">
        <f>#REF!</f>
        <v>#REF!</v>
      </c>
      <c r="U74" s="10" t="e">
        <f>#REF!</f>
        <v>#REF!</v>
      </c>
      <c r="V74" s="10" t="e">
        <f>#REF!</f>
        <v>#REF!</v>
      </c>
      <c r="W74" s="10" t="e">
        <f>#REF!</f>
        <v>#REF!</v>
      </c>
      <c r="X74" s="10" t="e">
        <f>#REF!</f>
        <v>#REF!</v>
      </c>
      <c r="Y74" s="10" t="e">
        <f>#REF!</f>
        <v>#REF!</v>
      </c>
      <c r="Z74" s="10" t="e">
        <f>#REF!</f>
        <v>#REF!</v>
      </c>
      <c r="AA74" s="10" t="e">
        <f>#REF!</f>
        <v>#REF!</v>
      </c>
      <c r="AB74" s="10" t="e">
        <f>#REF!</f>
        <v>#REF!</v>
      </c>
      <c r="AC74" s="12" t="e">
        <f>+SUM(E74:AB74)*D74</f>
        <v>#REF!</v>
      </c>
    </row>
    <row r="75" spans="1:29" ht="14.5" thickBot="1" x14ac:dyDescent="0.3">
      <c r="A75" s="194"/>
      <c r="B75" s="194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3">SUMPRODUCT($D72:$D74,F72:F74)</f>
        <v>#REF!</v>
      </c>
      <c r="G75" s="29" t="e">
        <f t="shared" si="53"/>
        <v>#REF!</v>
      </c>
      <c r="H75" s="29" t="e">
        <f t="shared" si="53"/>
        <v>#REF!</v>
      </c>
      <c r="I75" s="29" t="e">
        <f t="shared" si="53"/>
        <v>#REF!</v>
      </c>
      <c r="J75" s="29" t="e">
        <f t="shared" si="53"/>
        <v>#REF!</v>
      </c>
      <c r="K75" s="29" t="e">
        <f t="shared" si="53"/>
        <v>#REF!</v>
      </c>
      <c r="L75" s="29" t="e">
        <f t="shared" si="53"/>
        <v>#REF!</v>
      </c>
      <c r="M75" s="29" t="e">
        <f t="shared" si="53"/>
        <v>#REF!</v>
      </c>
      <c r="N75" s="29" t="e">
        <f t="shared" si="53"/>
        <v>#REF!</v>
      </c>
      <c r="O75" s="29" t="e">
        <f t="shared" si="53"/>
        <v>#REF!</v>
      </c>
      <c r="P75" s="29" t="e">
        <f t="shared" si="53"/>
        <v>#REF!</v>
      </c>
      <c r="Q75" s="29" t="e">
        <f t="shared" si="53"/>
        <v>#REF!</v>
      </c>
      <c r="R75" s="29" t="e">
        <f t="shared" si="53"/>
        <v>#REF!</v>
      </c>
      <c r="S75" s="29" t="e">
        <f t="shared" si="53"/>
        <v>#REF!</v>
      </c>
      <c r="T75" s="29" t="e">
        <f t="shared" si="53"/>
        <v>#REF!</v>
      </c>
      <c r="U75" s="29" t="e">
        <f t="shared" si="53"/>
        <v>#REF!</v>
      </c>
      <c r="V75" s="29" t="e">
        <f t="shared" si="53"/>
        <v>#REF!</v>
      </c>
      <c r="W75" s="29" t="e">
        <f t="shared" si="53"/>
        <v>#REF!</v>
      </c>
      <c r="X75" s="29" t="e">
        <f t="shared" si="53"/>
        <v>#REF!</v>
      </c>
      <c r="Y75" s="29" t="e">
        <f t="shared" si="53"/>
        <v>#REF!</v>
      </c>
      <c r="Z75" s="29" t="e">
        <f t="shared" si="53"/>
        <v>#REF!</v>
      </c>
      <c r="AA75" s="29" t="e">
        <f t="shared" si="53"/>
        <v>#REF!</v>
      </c>
      <c r="AB75" s="29" t="e">
        <f t="shared" si="53"/>
        <v>#REF!</v>
      </c>
      <c r="AC75" s="30" t="e">
        <f>+SUM(E75:AB75)</f>
        <v>#REF!</v>
      </c>
    </row>
    <row r="76" spans="1:29" ht="14" x14ac:dyDescent="0.25">
      <c r="A76" s="192" t="e">
        <f t="shared" ref="A76" si="54">A23</f>
        <v>#REF!</v>
      </c>
      <c r="B76" s="193"/>
      <c r="C76" s="13" t="s">
        <v>35</v>
      </c>
      <c r="D76" s="14" t="e">
        <f>D23</f>
        <v>#REF!</v>
      </c>
      <c r="E76" s="10" t="e">
        <f>#REF!</f>
        <v>#REF!</v>
      </c>
      <c r="F76" s="10" t="e">
        <f>#REF!</f>
        <v>#REF!</v>
      </c>
      <c r="G76" s="10" t="e">
        <f>#REF!</f>
        <v>#REF!</v>
      </c>
      <c r="H76" s="10" t="e">
        <f>#REF!</f>
        <v>#REF!</v>
      </c>
      <c r="I76" s="10" t="e">
        <f>#REF!</f>
        <v>#REF!</v>
      </c>
      <c r="J76" s="10" t="e">
        <f>#REF!</f>
        <v>#REF!</v>
      </c>
      <c r="K76" s="10" t="e">
        <f>#REF!</f>
        <v>#REF!</v>
      </c>
      <c r="L76" s="10" t="e">
        <f>#REF!</f>
        <v>#REF!</v>
      </c>
      <c r="M76" s="10" t="e">
        <f>#REF!</f>
        <v>#REF!</v>
      </c>
      <c r="N76" s="10" t="e">
        <f>#REF!</f>
        <v>#REF!</v>
      </c>
      <c r="O76" s="10" t="e">
        <f>#REF!</f>
        <v>#REF!</v>
      </c>
      <c r="P76" s="10" t="e">
        <f>#REF!</f>
        <v>#REF!</v>
      </c>
      <c r="Q76" s="10" t="e">
        <f>#REF!</f>
        <v>#REF!</v>
      </c>
      <c r="R76" s="10" t="e">
        <f>#REF!</f>
        <v>#REF!</v>
      </c>
      <c r="S76" s="10" t="e">
        <f>#REF!</f>
        <v>#REF!</v>
      </c>
      <c r="T76" s="10" t="e">
        <f>#REF!</f>
        <v>#REF!</v>
      </c>
      <c r="U76" s="10" t="e">
        <f>#REF!</f>
        <v>#REF!</v>
      </c>
      <c r="V76" s="10" t="e">
        <f>#REF!</f>
        <v>#REF!</v>
      </c>
      <c r="W76" s="10" t="e">
        <f>#REF!</f>
        <v>#REF!</v>
      </c>
      <c r="X76" s="10" t="e">
        <f>#REF!</f>
        <v>#REF!</v>
      </c>
      <c r="Y76" s="10" t="e">
        <f>#REF!</f>
        <v>#REF!</v>
      </c>
      <c r="Z76" s="10" t="e">
        <f>#REF!</f>
        <v>#REF!</v>
      </c>
      <c r="AA76" s="10" t="e">
        <f>#REF!</f>
        <v>#REF!</v>
      </c>
      <c r="AB76" s="10" t="e">
        <f>#REF!</f>
        <v>#REF!</v>
      </c>
      <c r="AC76" s="12" t="e">
        <f>+SUM(E76:AB76)*D76</f>
        <v>#REF!</v>
      </c>
    </row>
    <row r="77" spans="1:29" ht="14" x14ac:dyDescent="0.25">
      <c r="A77" s="193"/>
      <c r="B77" s="193"/>
      <c r="C77" s="17" t="s">
        <v>36</v>
      </c>
      <c r="D77" s="18" t="e">
        <f>D24</f>
        <v>#REF!</v>
      </c>
      <c r="E77" s="10" t="e">
        <f>#REF!</f>
        <v>#REF!</v>
      </c>
      <c r="F77" s="10" t="e">
        <f>#REF!</f>
        <v>#REF!</v>
      </c>
      <c r="G77" s="10" t="e">
        <f>#REF!</f>
        <v>#REF!</v>
      </c>
      <c r="H77" s="10" t="e">
        <f>#REF!</f>
        <v>#REF!</v>
      </c>
      <c r="I77" s="10" t="e">
        <f>#REF!</f>
        <v>#REF!</v>
      </c>
      <c r="J77" s="10" t="e">
        <f>#REF!</f>
        <v>#REF!</v>
      </c>
      <c r="K77" s="10" t="e">
        <f>#REF!</f>
        <v>#REF!</v>
      </c>
      <c r="L77" s="10" t="e">
        <f>#REF!</f>
        <v>#REF!</v>
      </c>
      <c r="M77" s="10" t="e">
        <f>#REF!</f>
        <v>#REF!</v>
      </c>
      <c r="N77" s="10" t="e">
        <f>#REF!</f>
        <v>#REF!</v>
      </c>
      <c r="O77" s="10" t="e">
        <f>#REF!</f>
        <v>#REF!</v>
      </c>
      <c r="P77" s="10" t="e">
        <f>#REF!</f>
        <v>#REF!</v>
      </c>
      <c r="Q77" s="10" t="e">
        <f>#REF!</f>
        <v>#REF!</v>
      </c>
      <c r="R77" s="10" t="e">
        <f>#REF!</f>
        <v>#REF!</v>
      </c>
      <c r="S77" s="10" t="e">
        <f>#REF!</f>
        <v>#REF!</v>
      </c>
      <c r="T77" s="10" t="e">
        <f>#REF!</f>
        <v>#REF!</v>
      </c>
      <c r="U77" s="10" t="e">
        <f>#REF!</f>
        <v>#REF!</v>
      </c>
      <c r="V77" s="10" t="e">
        <f>#REF!</f>
        <v>#REF!</v>
      </c>
      <c r="W77" s="10" t="e">
        <f>#REF!</f>
        <v>#REF!</v>
      </c>
      <c r="X77" s="10" t="e">
        <f>#REF!</f>
        <v>#REF!</v>
      </c>
      <c r="Y77" s="10" t="e">
        <f>#REF!</f>
        <v>#REF!</v>
      </c>
      <c r="Z77" s="10" t="e">
        <f>#REF!</f>
        <v>#REF!</v>
      </c>
      <c r="AA77" s="10" t="e">
        <f>#REF!</f>
        <v>#REF!</v>
      </c>
      <c r="AB77" s="10" t="e">
        <f>#REF!</f>
        <v>#REF!</v>
      </c>
      <c r="AC77" s="12" t="e">
        <f>+SUM(E77:AB77)*D77</f>
        <v>#REF!</v>
      </c>
    </row>
    <row r="78" spans="1:29" ht="14" x14ac:dyDescent="0.25">
      <c r="A78" s="193"/>
      <c r="B78" s="193"/>
      <c r="C78" s="22" t="s">
        <v>37</v>
      </c>
      <c r="D78" s="23" t="e">
        <f>D25</f>
        <v>#REF!</v>
      </c>
      <c r="E78" s="10" t="e">
        <f>#REF!</f>
        <v>#REF!</v>
      </c>
      <c r="F78" s="10" t="e">
        <f>#REF!</f>
        <v>#REF!</v>
      </c>
      <c r="G78" s="10" t="e">
        <f>#REF!</f>
        <v>#REF!</v>
      </c>
      <c r="H78" s="10" t="e">
        <f>#REF!</f>
        <v>#REF!</v>
      </c>
      <c r="I78" s="10" t="e">
        <f>#REF!</f>
        <v>#REF!</v>
      </c>
      <c r="J78" s="10" t="e">
        <f>#REF!</f>
        <v>#REF!</v>
      </c>
      <c r="K78" s="10" t="e">
        <f>#REF!</f>
        <v>#REF!</v>
      </c>
      <c r="L78" s="10" t="e">
        <f>#REF!</f>
        <v>#REF!</v>
      </c>
      <c r="M78" s="10" t="e">
        <f>#REF!</f>
        <v>#REF!</v>
      </c>
      <c r="N78" s="10" t="e">
        <f>#REF!</f>
        <v>#REF!</v>
      </c>
      <c r="O78" s="10" t="e">
        <f>#REF!</f>
        <v>#REF!</v>
      </c>
      <c r="P78" s="10" t="e">
        <f>#REF!</f>
        <v>#REF!</v>
      </c>
      <c r="Q78" s="10" t="e">
        <f>#REF!</f>
        <v>#REF!</v>
      </c>
      <c r="R78" s="10" t="e">
        <f>#REF!</f>
        <v>#REF!</v>
      </c>
      <c r="S78" s="10" t="e">
        <f>#REF!</f>
        <v>#REF!</v>
      </c>
      <c r="T78" s="10" t="e">
        <f>#REF!</f>
        <v>#REF!</v>
      </c>
      <c r="U78" s="10" t="e">
        <f>#REF!</f>
        <v>#REF!</v>
      </c>
      <c r="V78" s="10" t="e">
        <f>#REF!</f>
        <v>#REF!</v>
      </c>
      <c r="W78" s="10" t="e">
        <f>#REF!</f>
        <v>#REF!</v>
      </c>
      <c r="X78" s="10" t="e">
        <f>#REF!</f>
        <v>#REF!</v>
      </c>
      <c r="Y78" s="10" t="e">
        <f>#REF!</f>
        <v>#REF!</v>
      </c>
      <c r="Z78" s="10" t="e">
        <f>#REF!</f>
        <v>#REF!</v>
      </c>
      <c r="AA78" s="10" t="e">
        <f>#REF!</f>
        <v>#REF!</v>
      </c>
      <c r="AB78" s="10" t="e">
        <f>#REF!</f>
        <v>#REF!</v>
      </c>
      <c r="AC78" s="12" t="e">
        <f>+SUM(E78:AB78)*D78</f>
        <v>#REF!</v>
      </c>
    </row>
    <row r="79" spans="1:29" ht="14.5" thickBot="1" x14ac:dyDescent="0.3">
      <c r="A79" s="194"/>
      <c r="B79" s="194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5">SUMPRODUCT($D76:$D78,F76:F78)</f>
        <v>#REF!</v>
      </c>
      <c r="G79" s="29" t="e">
        <f t="shared" si="55"/>
        <v>#REF!</v>
      </c>
      <c r="H79" s="29" t="e">
        <f t="shared" si="55"/>
        <v>#REF!</v>
      </c>
      <c r="I79" s="29" t="e">
        <f t="shared" si="55"/>
        <v>#REF!</v>
      </c>
      <c r="J79" s="29" t="e">
        <f t="shared" si="55"/>
        <v>#REF!</v>
      </c>
      <c r="K79" s="29" t="e">
        <f t="shared" si="55"/>
        <v>#REF!</v>
      </c>
      <c r="L79" s="29" t="e">
        <f t="shared" si="55"/>
        <v>#REF!</v>
      </c>
      <c r="M79" s="29" t="e">
        <f t="shared" si="55"/>
        <v>#REF!</v>
      </c>
      <c r="N79" s="29" t="e">
        <f t="shared" si="55"/>
        <v>#REF!</v>
      </c>
      <c r="O79" s="29" t="e">
        <f t="shared" si="55"/>
        <v>#REF!</v>
      </c>
      <c r="P79" s="29" t="e">
        <f t="shared" si="55"/>
        <v>#REF!</v>
      </c>
      <c r="Q79" s="29" t="e">
        <f t="shared" si="55"/>
        <v>#REF!</v>
      </c>
      <c r="R79" s="29" t="e">
        <f t="shared" si="55"/>
        <v>#REF!</v>
      </c>
      <c r="S79" s="29" t="e">
        <f t="shared" si="55"/>
        <v>#REF!</v>
      </c>
      <c r="T79" s="29" t="e">
        <f t="shared" si="55"/>
        <v>#REF!</v>
      </c>
      <c r="U79" s="29" t="e">
        <f t="shared" si="55"/>
        <v>#REF!</v>
      </c>
      <c r="V79" s="29" t="e">
        <f t="shared" si="55"/>
        <v>#REF!</v>
      </c>
      <c r="W79" s="29" t="e">
        <f t="shared" si="55"/>
        <v>#REF!</v>
      </c>
      <c r="X79" s="29" t="e">
        <f t="shared" si="55"/>
        <v>#REF!</v>
      </c>
      <c r="Y79" s="29" t="e">
        <f t="shared" si="55"/>
        <v>#REF!</v>
      </c>
      <c r="Z79" s="29" t="e">
        <f t="shared" si="55"/>
        <v>#REF!</v>
      </c>
      <c r="AA79" s="29" t="e">
        <f t="shared" si="55"/>
        <v>#REF!</v>
      </c>
      <c r="AB79" s="29" t="e">
        <f t="shared" si="55"/>
        <v>#REF!</v>
      </c>
      <c r="AC79" s="30" t="e">
        <f>+SUM(E79:AB79)</f>
        <v>#REF!</v>
      </c>
    </row>
    <row r="80" spans="1:29" ht="14" x14ac:dyDescent="0.25">
      <c r="A80" s="192" t="e">
        <f t="shared" ref="A80" si="56">A27</f>
        <v>#REF!</v>
      </c>
      <c r="B80" s="192"/>
      <c r="C80" s="13" t="s">
        <v>35</v>
      </c>
      <c r="D80" s="14" t="e">
        <f>+D27</f>
        <v>#REF!</v>
      </c>
      <c r="E80" s="10" t="e">
        <f>#REF!</f>
        <v>#REF!</v>
      </c>
      <c r="F80" s="10" t="e">
        <f>#REF!</f>
        <v>#REF!</v>
      </c>
      <c r="G80" s="10" t="e">
        <f>#REF!</f>
        <v>#REF!</v>
      </c>
      <c r="H80" s="10" t="e">
        <f>#REF!</f>
        <v>#REF!</v>
      </c>
      <c r="I80" s="10" t="e">
        <f>#REF!</f>
        <v>#REF!</v>
      </c>
      <c r="J80" s="10" t="e">
        <f>#REF!</f>
        <v>#REF!</v>
      </c>
      <c r="K80" s="10" t="e">
        <f>#REF!</f>
        <v>#REF!</v>
      </c>
      <c r="L80" s="10" t="e">
        <f>#REF!</f>
        <v>#REF!</v>
      </c>
      <c r="M80" s="10" t="e">
        <f>#REF!</f>
        <v>#REF!</v>
      </c>
      <c r="N80" s="10" t="e">
        <f>#REF!</f>
        <v>#REF!</v>
      </c>
      <c r="O80" s="10" t="e">
        <f>#REF!</f>
        <v>#REF!</v>
      </c>
      <c r="P80" s="10" t="e">
        <f>#REF!</f>
        <v>#REF!</v>
      </c>
      <c r="Q80" s="10" t="e">
        <f>#REF!</f>
        <v>#REF!</v>
      </c>
      <c r="R80" s="10" t="e">
        <f>#REF!</f>
        <v>#REF!</v>
      </c>
      <c r="S80" s="10" t="e">
        <f>#REF!</f>
        <v>#REF!</v>
      </c>
      <c r="T80" s="10" t="e">
        <f>#REF!</f>
        <v>#REF!</v>
      </c>
      <c r="U80" s="10" t="e">
        <f>#REF!</f>
        <v>#REF!</v>
      </c>
      <c r="V80" s="10" t="e">
        <f>#REF!</f>
        <v>#REF!</v>
      </c>
      <c r="W80" s="10" t="e">
        <f>#REF!</f>
        <v>#REF!</v>
      </c>
      <c r="X80" s="10" t="e">
        <f>#REF!</f>
        <v>#REF!</v>
      </c>
      <c r="Y80" s="10" t="e">
        <f>#REF!</f>
        <v>#REF!</v>
      </c>
      <c r="Z80" s="10" t="e">
        <f>#REF!</f>
        <v>#REF!</v>
      </c>
      <c r="AA80" s="10" t="e">
        <f>#REF!</f>
        <v>#REF!</v>
      </c>
      <c r="AB80" s="10" t="e">
        <f>#REF!</f>
        <v>#REF!</v>
      </c>
      <c r="AC80" s="12" t="e">
        <f>+SUM(E80:AB80)*D80</f>
        <v>#REF!</v>
      </c>
    </row>
    <row r="81" spans="1:29" ht="14" x14ac:dyDescent="0.25">
      <c r="A81" s="193"/>
      <c r="B81" s="193"/>
      <c r="C81" s="17" t="s">
        <v>36</v>
      </c>
      <c r="D81" s="18" t="e">
        <f>+D28</f>
        <v>#REF!</v>
      </c>
      <c r="E81" s="10" t="e">
        <f>#REF!</f>
        <v>#REF!</v>
      </c>
      <c r="F81" s="10" t="e">
        <f>#REF!</f>
        <v>#REF!</v>
      </c>
      <c r="G81" s="10" t="e">
        <f>#REF!</f>
        <v>#REF!</v>
      </c>
      <c r="H81" s="10" t="e">
        <f>#REF!</f>
        <v>#REF!</v>
      </c>
      <c r="I81" s="10" t="e">
        <f>#REF!</f>
        <v>#REF!</v>
      </c>
      <c r="J81" s="10" t="e">
        <f>#REF!</f>
        <v>#REF!</v>
      </c>
      <c r="K81" s="10" t="e">
        <f>#REF!</f>
        <v>#REF!</v>
      </c>
      <c r="L81" s="10" t="e">
        <f>#REF!</f>
        <v>#REF!</v>
      </c>
      <c r="M81" s="10" t="e">
        <f>#REF!</f>
        <v>#REF!</v>
      </c>
      <c r="N81" s="10" t="e">
        <f>#REF!</f>
        <v>#REF!</v>
      </c>
      <c r="O81" s="10" t="e">
        <f>#REF!</f>
        <v>#REF!</v>
      </c>
      <c r="P81" s="10" t="e">
        <f>#REF!</f>
        <v>#REF!</v>
      </c>
      <c r="Q81" s="10" t="e">
        <f>#REF!</f>
        <v>#REF!</v>
      </c>
      <c r="R81" s="10" t="e">
        <f>#REF!</f>
        <v>#REF!</v>
      </c>
      <c r="S81" s="10" t="e">
        <f>#REF!</f>
        <v>#REF!</v>
      </c>
      <c r="T81" s="10" t="e">
        <f>#REF!</f>
        <v>#REF!</v>
      </c>
      <c r="U81" s="10" t="e">
        <f>#REF!</f>
        <v>#REF!</v>
      </c>
      <c r="V81" s="10" t="e">
        <f>#REF!</f>
        <v>#REF!</v>
      </c>
      <c r="W81" s="10" t="e">
        <f>#REF!</f>
        <v>#REF!</v>
      </c>
      <c r="X81" s="10" t="e">
        <f>#REF!</f>
        <v>#REF!</v>
      </c>
      <c r="Y81" s="10" t="e">
        <f>#REF!</f>
        <v>#REF!</v>
      </c>
      <c r="Z81" s="10" t="e">
        <f>#REF!</f>
        <v>#REF!</v>
      </c>
      <c r="AA81" s="10" t="e">
        <f>#REF!</f>
        <v>#REF!</v>
      </c>
      <c r="AB81" s="10" t="e">
        <f>#REF!</f>
        <v>#REF!</v>
      </c>
      <c r="AC81" s="12" t="e">
        <f>+SUM(E81:AB81)*D81</f>
        <v>#REF!</v>
      </c>
    </row>
    <row r="82" spans="1:29" ht="14" x14ac:dyDescent="0.25">
      <c r="A82" s="193"/>
      <c r="B82" s="193"/>
      <c r="C82" s="22" t="s">
        <v>37</v>
      </c>
      <c r="D82" s="23" t="e">
        <f>+D29</f>
        <v>#REF!</v>
      </c>
      <c r="E82" s="10" t="e">
        <f>#REF!</f>
        <v>#REF!</v>
      </c>
      <c r="F82" s="10" t="e">
        <f>#REF!</f>
        <v>#REF!</v>
      </c>
      <c r="G82" s="10" t="e">
        <f>#REF!</f>
        <v>#REF!</v>
      </c>
      <c r="H82" s="10" t="e">
        <f>#REF!</f>
        <v>#REF!</v>
      </c>
      <c r="I82" s="10" t="e">
        <f>#REF!</f>
        <v>#REF!</v>
      </c>
      <c r="J82" s="10" t="e">
        <f>#REF!</f>
        <v>#REF!</v>
      </c>
      <c r="K82" s="10" t="e">
        <f>#REF!</f>
        <v>#REF!</v>
      </c>
      <c r="L82" s="10" t="e">
        <f>#REF!</f>
        <v>#REF!</v>
      </c>
      <c r="M82" s="10" t="e">
        <f>#REF!</f>
        <v>#REF!</v>
      </c>
      <c r="N82" s="10" t="e">
        <f>#REF!</f>
        <v>#REF!</v>
      </c>
      <c r="O82" s="10" t="e">
        <f>#REF!</f>
        <v>#REF!</v>
      </c>
      <c r="P82" s="10" t="e">
        <f>#REF!</f>
        <v>#REF!</v>
      </c>
      <c r="Q82" s="10" t="e">
        <f>#REF!</f>
        <v>#REF!</v>
      </c>
      <c r="R82" s="10" t="e">
        <f>#REF!</f>
        <v>#REF!</v>
      </c>
      <c r="S82" s="10" t="e">
        <f>#REF!</f>
        <v>#REF!</v>
      </c>
      <c r="T82" s="10" t="e">
        <f>#REF!</f>
        <v>#REF!</v>
      </c>
      <c r="U82" s="10" t="e">
        <f>#REF!</f>
        <v>#REF!</v>
      </c>
      <c r="V82" s="10" t="e">
        <f>#REF!</f>
        <v>#REF!</v>
      </c>
      <c r="W82" s="10" t="e">
        <f>#REF!</f>
        <v>#REF!</v>
      </c>
      <c r="X82" s="10" t="e">
        <f>#REF!</f>
        <v>#REF!</v>
      </c>
      <c r="Y82" s="10" t="e">
        <f>#REF!</f>
        <v>#REF!</v>
      </c>
      <c r="Z82" s="10" t="e">
        <f>#REF!</f>
        <v>#REF!</v>
      </c>
      <c r="AA82" s="10" t="e">
        <f>#REF!</f>
        <v>#REF!</v>
      </c>
      <c r="AB82" s="10" t="e">
        <f>#REF!</f>
        <v>#REF!</v>
      </c>
      <c r="AC82" s="12" t="e">
        <f>+SUM(E82:AB82)*D82</f>
        <v>#REF!</v>
      </c>
    </row>
    <row r="83" spans="1:29" ht="14.5" thickBot="1" x14ac:dyDescent="0.3">
      <c r="A83" s="194"/>
      <c r="B83" s="194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7">SUMPRODUCT($D80:$D82,F80:F82)</f>
        <v>#REF!</v>
      </c>
      <c r="G83" s="29" t="e">
        <f t="shared" si="57"/>
        <v>#REF!</v>
      </c>
      <c r="H83" s="29" t="e">
        <f t="shared" si="57"/>
        <v>#REF!</v>
      </c>
      <c r="I83" s="29" t="e">
        <f t="shared" si="57"/>
        <v>#REF!</v>
      </c>
      <c r="J83" s="29" t="e">
        <f t="shared" si="57"/>
        <v>#REF!</v>
      </c>
      <c r="K83" s="29" t="e">
        <f t="shared" si="57"/>
        <v>#REF!</v>
      </c>
      <c r="L83" s="29" t="e">
        <f t="shared" si="57"/>
        <v>#REF!</v>
      </c>
      <c r="M83" s="29" t="e">
        <f t="shared" si="57"/>
        <v>#REF!</v>
      </c>
      <c r="N83" s="29" t="e">
        <f t="shared" si="57"/>
        <v>#REF!</v>
      </c>
      <c r="O83" s="29" t="e">
        <f t="shared" si="57"/>
        <v>#REF!</v>
      </c>
      <c r="P83" s="29" t="e">
        <f t="shared" si="57"/>
        <v>#REF!</v>
      </c>
      <c r="Q83" s="29" t="e">
        <f t="shared" si="57"/>
        <v>#REF!</v>
      </c>
      <c r="R83" s="29" t="e">
        <f t="shared" si="57"/>
        <v>#REF!</v>
      </c>
      <c r="S83" s="29" t="e">
        <f t="shared" si="57"/>
        <v>#REF!</v>
      </c>
      <c r="T83" s="29" t="e">
        <f t="shared" si="57"/>
        <v>#REF!</v>
      </c>
      <c r="U83" s="29" t="e">
        <f t="shared" si="57"/>
        <v>#REF!</v>
      </c>
      <c r="V83" s="29" t="e">
        <f t="shared" si="57"/>
        <v>#REF!</v>
      </c>
      <c r="W83" s="29" t="e">
        <f t="shared" si="57"/>
        <v>#REF!</v>
      </c>
      <c r="X83" s="29" t="e">
        <f t="shared" si="57"/>
        <v>#REF!</v>
      </c>
      <c r="Y83" s="29" t="e">
        <f t="shared" si="57"/>
        <v>#REF!</v>
      </c>
      <c r="Z83" s="29" t="e">
        <f t="shared" si="57"/>
        <v>#REF!</v>
      </c>
      <c r="AA83" s="29" t="e">
        <f t="shared" si="57"/>
        <v>#REF!</v>
      </c>
      <c r="AB83" s="29" t="e">
        <f t="shared" si="57"/>
        <v>#REF!</v>
      </c>
      <c r="AC83" s="30" t="e">
        <f>+SUM(E83:AB83)</f>
        <v>#REF!</v>
      </c>
    </row>
    <row r="84" spans="1:29" ht="14" x14ac:dyDescent="0.25">
      <c r="A84" s="192" t="e">
        <f t="shared" ref="A84" si="58">A31</f>
        <v>#REF!</v>
      </c>
      <c r="B84" s="193"/>
      <c r="C84" s="13" t="s">
        <v>35</v>
      </c>
      <c r="D84" s="14" t="e">
        <f>+D31</f>
        <v>#REF!</v>
      </c>
      <c r="E84" s="10" t="e">
        <f>#REF!</f>
        <v>#REF!</v>
      </c>
      <c r="F84" s="10" t="e">
        <f>#REF!</f>
        <v>#REF!</v>
      </c>
      <c r="G84" s="10" t="e">
        <f>#REF!</f>
        <v>#REF!</v>
      </c>
      <c r="H84" s="10" t="e">
        <f>#REF!</f>
        <v>#REF!</v>
      </c>
      <c r="I84" s="10" t="e">
        <f>#REF!</f>
        <v>#REF!</v>
      </c>
      <c r="J84" s="10" t="e">
        <f>#REF!</f>
        <v>#REF!</v>
      </c>
      <c r="K84" s="10" t="e">
        <f>#REF!</f>
        <v>#REF!</v>
      </c>
      <c r="L84" s="10" t="e">
        <f>#REF!</f>
        <v>#REF!</v>
      </c>
      <c r="M84" s="10" t="e">
        <f>#REF!</f>
        <v>#REF!</v>
      </c>
      <c r="N84" s="10" t="e">
        <f>#REF!</f>
        <v>#REF!</v>
      </c>
      <c r="O84" s="10" t="e">
        <f>#REF!</f>
        <v>#REF!</v>
      </c>
      <c r="P84" s="10" t="e">
        <f>#REF!</f>
        <v>#REF!</v>
      </c>
      <c r="Q84" s="10" t="e">
        <f>#REF!</f>
        <v>#REF!</v>
      </c>
      <c r="R84" s="10" t="e">
        <f>#REF!</f>
        <v>#REF!</v>
      </c>
      <c r="S84" s="10" t="e">
        <f>#REF!</f>
        <v>#REF!</v>
      </c>
      <c r="T84" s="10" t="e">
        <f>#REF!</f>
        <v>#REF!</v>
      </c>
      <c r="U84" s="10" t="e">
        <f>#REF!</f>
        <v>#REF!</v>
      </c>
      <c r="V84" s="10" t="e">
        <f>#REF!</f>
        <v>#REF!</v>
      </c>
      <c r="W84" s="10" t="e">
        <f>#REF!</f>
        <v>#REF!</v>
      </c>
      <c r="X84" s="10" t="e">
        <f>#REF!</f>
        <v>#REF!</v>
      </c>
      <c r="Y84" s="10" t="e">
        <f>#REF!</f>
        <v>#REF!</v>
      </c>
      <c r="Z84" s="10" t="e">
        <f>#REF!</f>
        <v>#REF!</v>
      </c>
      <c r="AA84" s="10" t="e">
        <f>#REF!</f>
        <v>#REF!</v>
      </c>
      <c r="AB84" s="10" t="e">
        <f>#REF!</f>
        <v>#REF!</v>
      </c>
      <c r="AC84" s="12" t="e">
        <f>+SUM(E84:AB84)*D84</f>
        <v>#REF!</v>
      </c>
    </row>
    <row r="85" spans="1:29" ht="14" x14ac:dyDescent="0.25">
      <c r="A85" s="193"/>
      <c r="B85" s="193"/>
      <c r="C85" s="17" t="s">
        <v>36</v>
      </c>
      <c r="D85" s="18" t="e">
        <f>+D32</f>
        <v>#REF!</v>
      </c>
      <c r="E85" s="10" t="e">
        <f>#REF!</f>
        <v>#REF!</v>
      </c>
      <c r="F85" s="10" t="e">
        <f>#REF!</f>
        <v>#REF!</v>
      </c>
      <c r="G85" s="10" t="e">
        <f>#REF!</f>
        <v>#REF!</v>
      </c>
      <c r="H85" s="10" t="e">
        <f>#REF!</f>
        <v>#REF!</v>
      </c>
      <c r="I85" s="10" t="e">
        <f>#REF!</f>
        <v>#REF!</v>
      </c>
      <c r="J85" s="10" t="e">
        <f>#REF!</f>
        <v>#REF!</v>
      </c>
      <c r="K85" s="10" t="e">
        <f>#REF!</f>
        <v>#REF!</v>
      </c>
      <c r="L85" s="10" t="e">
        <f>#REF!</f>
        <v>#REF!</v>
      </c>
      <c r="M85" s="10" t="e">
        <f>#REF!</f>
        <v>#REF!</v>
      </c>
      <c r="N85" s="10" t="e">
        <f>#REF!</f>
        <v>#REF!</v>
      </c>
      <c r="O85" s="10" t="e">
        <f>#REF!</f>
        <v>#REF!</v>
      </c>
      <c r="P85" s="10" t="e">
        <f>#REF!</f>
        <v>#REF!</v>
      </c>
      <c r="Q85" s="10" t="e">
        <f>#REF!</f>
        <v>#REF!</v>
      </c>
      <c r="R85" s="10" t="e">
        <f>#REF!</f>
        <v>#REF!</v>
      </c>
      <c r="S85" s="10" t="e">
        <f>#REF!</f>
        <v>#REF!</v>
      </c>
      <c r="T85" s="10" t="e">
        <f>#REF!</f>
        <v>#REF!</v>
      </c>
      <c r="U85" s="10" t="e">
        <f>#REF!</f>
        <v>#REF!</v>
      </c>
      <c r="V85" s="10" t="e">
        <f>#REF!</f>
        <v>#REF!</v>
      </c>
      <c r="W85" s="10" t="e">
        <f>#REF!</f>
        <v>#REF!</v>
      </c>
      <c r="X85" s="10" t="e">
        <f>#REF!</f>
        <v>#REF!</v>
      </c>
      <c r="Y85" s="10" t="e">
        <f>#REF!</f>
        <v>#REF!</v>
      </c>
      <c r="Z85" s="10" t="e">
        <f>#REF!</f>
        <v>#REF!</v>
      </c>
      <c r="AA85" s="10" t="e">
        <f>#REF!</f>
        <v>#REF!</v>
      </c>
      <c r="AB85" s="10" t="e">
        <f>#REF!</f>
        <v>#REF!</v>
      </c>
      <c r="AC85" s="12" t="e">
        <f>+SUM(E85:AB85)*D85</f>
        <v>#REF!</v>
      </c>
    </row>
    <row r="86" spans="1:29" ht="14" x14ac:dyDescent="0.25">
      <c r="A86" s="193"/>
      <c r="B86" s="193"/>
      <c r="C86" s="22" t="s">
        <v>37</v>
      </c>
      <c r="D86" s="23" t="e">
        <f>+D33</f>
        <v>#REF!</v>
      </c>
      <c r="E86" s="10" t="e">
        <f>#REF!</f>
        <v>#REF!</v>
      </c>
      <c r="F86" s="10" t="e">
        <f>#REF!</f>
        <v>#REF!</v>
      </c>
      <c r="G86" s="10" t="e">
        <f>#REF!</f>
        <v>#REF!</v>
      </c>
      <c r="H86" s="10" t="e">
        <f>#REF!</f>
        <v>#REF!</v>
      </c>
      <c r="I86" s="10" t="e">
        <f>#REF!</f>
        <v>#REF!</v>
      </c>
      <c r="J86" s="10" t="e">
        <f>#REF!</f>
        <v>#REF!</v>
      </c>
      <c r="K86" s="10" t="e">
        <f>#REF!</f>
        <v>#REF!</v>
      </c>
      <c r="L86" s="10" t="e">
        <f>#REF!</f>
        <v>#REF!</v>
      </c>
      <c r="M86" s="10" t="e">
        <f>#REF!</f>
        <v>#REF!</v>
      </c>
      <c r="N86" s="10" t="e">
        <f>#REF!</f>
        <v>#REF!</v>
      </c>
      <c r="O86" s="10" t="e">
        <f>#REF!</f>
        <v>#REF!</v>
      </c>
      <c r="P86" s="10" t="e">
        <f>#REF!</f>
        <v>#REF!</v>
      </c>
      <c r="Q86" s="10" t="e">
        <f>#REF!</f>
        <v>#REF!</v>
      </c>
      <c r="R86" s="10" t="e">
        <f>#REF!</f>
        <v>#REF!</v>
      </c>
      <c r="S86" s="10" t="e">
        <f>#REF!</f>
        <v>#REF!</v>
      </c>
      <c r="T86" s="10" t="e">
        <f>#REF!</f>
        <v>#REF!</v>
      </c>
      <c r="U86" s="10" t="e">
        <f>#REF!</f>
        <v>#REF!</v>
      </c>
      <c r="V86" s="10" t="e">
        <f>#REF!</f>
        <v>#REF!</v>
      </c>
      <c r="W86" s="10" t="e">
        <f>#REF!</f>
        <v>#REF!</v>
      </c>
      <c r="X86" s="10" t="e">
        <f>#REF!</f>
        <v>#REF!</v>
      </c>
      <c r="Y86" s="10" t="e">
        <f>#REF!</f>
        <v>#REF!</v>
      </c>
      <c r="Z86" s="10" t="e">
        <f>#REF!</f>
        <v>#REF!</v>
      </c>
      <c r="AA86" s="10" t="e">
        <f>#REF!</f>
        <v>#REF!</v>
      </c>
      <c r="AB86" s="10" t="e">
        <f>#REF!</f>
        <v>#REF!</v>
      </c>
      <c r="AC86" s="12" t="e">
        <f>+SUM(E86:AB86)*D86</f>
        <v>#REF!</v>
      </c>
    </row>
    <row r="87" spans="1:29" ht="14.5" thickBot="1" x14ac:dyDescent="0.3">
      <c r="A87" s="194"/>
      <c r="B87" s="194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:AB87" si="59">SUMPRODUCT($D84:$D86,F84:F86)</f>
        <v>#REF!</v>
      </c>
      <c r="G87" s="29" t="e">
        <f t="shared" si="59"/>
        <v>#REF!</v>
      </c>
      <c r="H87" s="29" t="e">
        <f t="shared" si="59"/>
        <v>#REF!</v>
      </c>
      <c r="I87" s="29" t="e">
        <f t="shared" si="59"/>
        <v>#REF!</v>
      </c>
      <c r="J87" s="29" t="e">
        <f t="shared" si="59"/>
        <v>#REF!</v>
      </c>
      <c r="K87" s="29" t="e">
        <f t="shared" si="59"/>
        <v>#REF!</v>
      </c>
      <c r="L87" s="29" t="e">
        <f t="shared" si="59"/>
        <v>#REF!</v>
      </c>
      <c r="M87" s="29" t="e">
        <f t="shared" si="59"/>
        <v>#REF!</v>
      </c>
      <c r="N87" s="29" t="e">
        <f t="shared" si="59"/>
        <v>#REF!</v>
      </c>
      <c r="O87" s="29" t="e">
        <f t="shared" si="59"/>
        <v>#REF!</v>
      </c>
      <c r="P87" s="29" t="e">
        <f t="shared" si="59"/>
        <v>#REF!</v>
      </c>
      <c r="Q87" s="29" t="e">
        <f t="shared" si="59"/>
        <v>#REF!</v>
      </c>
      <c r="R87" s="29" t="e">
        <f t="shared" si="59"/>
        <v>#REF!</v>
      </c>
      <c r="S87" s="29" t="e">
        <f t="shared" si="59"/>
        <v>#REF!</v>
      </c>
      <c r="T87" s="29" t="e">
        <f t="shared" si="59"/>
        <v>#REF!</v>
      </c>
      <c r="U87" s="29" t="e">
        <f t="shared" si="59"/>
        <v>#REF!</v>
      </c>
      <c r="V87" s="29" t="e">
        <f t="shared" si="59"/>
        <v>#REF!</v>
      </c>
      <c r="W87" s="29" t="e">
        <f t="shared" si="59"/>
        <v>#REF!</v>
      </c>
      <c r="X87" s="29" t="e">
        <f t="shared" si="59"/>
        <v>#REF!</v>
      </c>
      <c r="Y87" s="29" t="e">
        <f t="shared" si="59"/>
        <v>#REF!</v>
      </c>
      <c r="Z87" s="29" t="e">
        <f t="shared" si="59"/>
        <v>#REF!</v>
      </c>
      <c r="AA87" s="29" t="e">
        <f t="shared" si="59"/>
        <v>#REF!</v>
      </c>
      <c r="AB87" s="29" t="e">
        <f t="shared" si="59"/>
        <v>#REF!</v>
      </c>
      <c r="AC87" s="30" t="e">
        <f>+SUM(E87:AB87)</f>
        <v>#REF!</v>
      </c>
    </row>
    <row r="88" spans="1:29" ht="14" x14ac:dyDescent="0.25">
      <c r="A88" s="192" t="e">
        <f t="shared" ref="A88" si="60">A35</f>
        <v>#REF!</v>
      </c>
      <c r="B88" s="192"/>
      <c r="C88" s="13" t="s">
        <v>35</v>
      </c>
      <c r="D88" s="14" t="e">
        <f>+D35</f>
        <v>#REF!</v>
      </c>
      <c r="E88" s="10" t="e">
        <f>#REF!</f>
        <v>#REF!</v>
      </c>
      <c r="F88" s="10" t="e">
        <f>#REF!</f>
        <v>#REF!</v>
      </c>
      <c r="G88" s="10" t="e">
        <f>#REF!</f>
        <v>#REF!</v>
      </c>
      <c r="H88" s="10" t="e">
        <f>#REF!</f>
        <v>#REF!</v>
      </c>
      <c r="I88" s="10" t="e">
        <f>#REF!</f>
        <v>#REF!</v>
      </c>
      <c r="J88" s="10" t="e">
        <f>#REF!</f>
        <v>#REF!</v>
      </c>
      <c r="K88" s="10" t="e">
        <f>#REF!</f>
        <v>#REF!</v>
      </c>
      <c r="L88" s="10" t="e">
        <f>#REF!</f>
        <v>#REF!</v>
      </c>
      <c r="M88" s="10" t="e">
        <f>#REF!</f>
        <v>#REF!</v>
      </c>
      <c r="N88" s="10" t="e">
        <f>#REF!</f>
        <v>#REF!</v>
      </c>
      <c r="O88" s="10" t="e">
        <f>#REF!</f>
        <v>#REF!</v>
      </c>
      <c r="P88" s="10" t="e">
        <f>#REF!</f>
        <v>#REF!</v>
      </c>
      <c r="Q88" s="10" t="e">
        <f>#REF!</f>
        <v>#REF!</v>
      </c>
      <c r="R88" s="10" t="e">
        <f>#REF!</f>
        <v>#REF!</v>
      </c>
      <c r="S88" s="10" t="e">
        <f>#REF!</f>
        <v>#REF!</v>
      </c>
      <c r="T88" s="10" t="e">
        <f>#REF!</f>
        <v>#REF!</v>
      </c>
      <c r="U88" s="10" t="e">
        <f>#REF!</f>
        <v>#REF!</v>
      </c>
      <c r="V88" s="10" t="e">
        <f>#REF!</f>
        <v>#REF!</v>
      </c>
      <c r="W88" s="10" t="e">
        <f>#REF!</f>
        <v>#REF!</v>
      </c>
      <c r="X88" s="10" t="e">
        <f>#REF!</f>
        <v>#REF!</v>
      </c>
      <c r="Y88" s="10" t="e">
        <f>#REF!</f>
        <v>#REF!</v>
      </c>
      <c r="Z88" s="10" t="e">
        <f>#REF!</f>
        <v>#REF!</v>
      </c>
      <c r="AA88" s="10" t="e">
        <f>#REF!</f>
        <v>#REF!</v>
      </c>
      <c r="AB88" s="10" t="e">
        <f>#REF!</f>
        <v>#REF!</v>
      </c>
      <c r="AC88" s="12" t="e">
        <f>+SUM(E88:AB88)*D88</f>
        <v>#REF!</v>
      </c>
    </row>
    <row r="89" spans="1:29" ht="14" x14ac:dyDescent="0.25">
      <c r="A89" s="193"/>
      <c r="B89" s="193"/>
      <c r="C89" s="17" t="s">
        <v>36</v>
      </c>
      <c r="D89" s="18" t="e">
        <f>+D36</f>
        <v>#REF!</v>
      </c>
      <c r="E89" s="10" t="e">
        <f>#REF!</f>
        <v>#REF!</v>
      </c>
      <c r="F89" s="10" t="e">
        <f>#REF!</f>
        <v>#REF!</v>
      </c>
      <c r="G89" s="10" t="e">
        <f>#REF!</f>
        <v>#REF!</v>
      </c>
      <c r="H89" s="10" t="e">
        <f>#REF!</f>
        <v>#REF!</v>
      </c>
      <c r="I89" s="10" t="e">
        <f>#REF!</f>
        <v>#REF!</v>
      </c>
      <c r="J89" s="10" t="e">
        <f>#REF!</f>
        <v>#REF!</v>
      </c>
      <c r="K89" s="10" t="e">
        <f>#REF!</f>
        <v>#REF!</v>
      </c>
      <c r="L89" s="10" t="e">
        <f>#REF!</f>
        <v>#REF!</v>
      </c>
      <c r="M89" s="10" t="e">
        <f>#REF!</f>
        <v>#REF!</v>
      </c>
      <c r="N89" s="10" t="e">
        <f>#REF!</f>
        <v>#REF!</v>
      </c>
      <c r="O89" s="10" t="e">
        <f>#REF!</f>
        <v>#REF!</v>
      </c>
      <c r="P89" s="10" t="e">
        <f>#REF!</f>
        <v>#REF!</v>
      </c>
      <c r="Q89" s="10" t="e">
        <f>#REF!</f>
        <v>#REF!</v>
      </c>
      <c r="R89" s="10" t="e">
        <f>#REF!</f>
        <v>#REF!</v>
      </c>
      <c r="S89" s="10" t="e">
        <f>#REF!</f>
        <v>#REF!</v>
      </c>
      <c r="T89" s="10" t="e">
        <f>#REF!</f>
        <v>#REF!</v>
      </c>
      <c r="U89" s="10" t="e">
        <f>#REF!</f>
        <v>#REF!</v>
      </c>
      <c r="V89" s="10" t="e">
        <f>#REF!</f>
        <v>#REF!</v>
      </c>
      <c r="W89" s="10" t="e">
        <f>#REF!</f>
        <v>#REF!</v>
      </c>
      <c r="X89" s="10" t="e">
        <f>#REF!</f>
        <v>#REF!</v>
      </c>
      <c r="Y89" s="10" t="e">
        <f>#REF!</f>
        <v>#REF!</v>
      </c>
      <c r="Z89" s="10" t="e">
        <f>#REF!</f>
        <v>#REF!</v>
      </c>
      <c r="AA89" s="10" t="e">
        <f>#REF!</f>
        <v>#REF!</v>
      </c>
      <c r="AB89" s="10" t="e">
        <f>#REF!</f>
        <v>#REF!</v>
      </c>
      <c r="AC89" s="12" t="e">
        <f>+SUM(E89:AB89)*D89</f>
        <v>#REF!</v>
      </c>
    </row>
    <row r="90" spans="1:29" ht="14" x14ac:dyDescent="0.25">
      <c r="A90" s="193"/>
      <c r="B90" s="193"/>
      <c r="C90" s="22" t="s">
        <v>37</v>
      </c>
      <c r="D90" s="23" t="e">
        <f>+D37</f>
        <v>#REF!</v>
      </c>
      <c r="E90" s="10" t="e">
        <f>#REF!</f>
        <v>#REF!</v>
      </c>
      <c r="F90" s="10" t="e">
        <f>#REF!</f>
        <v>#REF!</v>
      </c>
      <c r="G90" s="10" t="e">
        <f>#REF!</f>
        <v>#REF!</v>
      </c>
      <c r="H90" s="10" t="e">
        <f>#REF!</f>
        <v>#REF!</v>
      </c>
      <c r="I90" s="10" t="e">
        <f>#REF!</f>
        <v>#REF!</v>
      </c>
      <c r="J90" s="10" t="e">
        <f>#REF!</f>
        <v>#REF!</v>
      </c>
      <c r="K90" s="10" t="e">
        <f>#REF!</f>
        <v>#REF!</v>
      </c>
      <c r="L90" s="10" t="e">
        <f>#REF!</f>
        <v>#REF!</v>
      </c>
      <c r="M90" s="10" t="e">
        <f>#REF!</f>
        <v>#REF!</v>
      </c>
      <c r="N90" s="10" t="e">
        <f>#REF!</f>
        <v>#REF!</v>
      </c>
      <c r="O90" s="10" t="e">
        <f>#REF!</f>
        <v>#REF!</v>
      </c>
      <c r="P90" s="10" t="e">
        <f>#REF!</f>
        <v>#REF!</v>
      </c>
      <c r="Q90" s="10" t="e">
        <f>#REF!</f>
        <v>#REF!</v>
      </c>
      <c r="R90" s="10" t="e">
        <f>#REF!</f>
        <v>#REF!</v>
      </c>
      <c r="S90" s="10" t="e">
        <f>#REF!</f>
        <v>#REF!</v>
      </c>
      <c r="T90" s="10" t="e">
        <f>#REF!</f>
        <v>#REF!</v>
      </c>
      <c r="U90" s="10" t="e">
        <f>#REF!</f>
        <v>#REF!</v>
      </c>
      <c r="V90" s="10" t="e">
        <f>#REF!</f>
        <v>#REF!</v>
      </c>
      <c r="W90" s="10" t="e">
        <f>#REF!</f>
        <v>#REF!</v>
      </c>
      <c r="X90" s="10" t="e">
        <f>#REF!</f>
        <v>#REF!</v>
      </c>
      <c r="Y90" s="10" t="e">
        <f>#REF!</f>
        <v>#REF!</v>
      </c>
      <c r="Z90" s="10" t="e">
        <f>#REF!</f>
        <v>#REF!</v>
      </c>
      <c r="AA90" s="10" t="e">
        <f>#REF!</f>
        <v>#REF!</v>
      </c>
      <c r="AB90" s="10" t="e">
        <f>#REF!</f>
        <v>#REF!</v>
      </c>
      <c r="AC90" s="12" t="e">
        <f>+SUM(E90:AB90)*D90</f>
        <v>#REF!</v>
      </c>
    </row>
    <row r="91" spans="1:29" ht="14.5" thickBot="1" x14ac:dyDescent="0.3">
      <c r="A91" s="194"/>
      <c r="B91" s="194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:AB91" si="61">SUMPRODUCT($D88:$D90,F88:F90)</f>
        <v>#REF!</v>
      </c>
      <c r="G91" s="29" t="e">
        <f t="shared" si="61"/>
        <v>#REF!</v>
      </c>
      <c r="H91" s="29" t="e">
        <f t="shared" si="61"/>
        <v>#REF!</v>
      </c>
      <c r="I91" s="29" t="e">
        <f t="shared" si="61"/>
        <v>#REF!</v>
      </c>
      <c r="J91" s="29" t="e">
        <f t="shared" si="61"/>
        <v>#REF!</v>
      </c>
      <c r="K91" s="29" t="e">
        <f t="shared" si="61"/>
        <v>#REF!</v>
      </c>
      <c r="L91" s="29" t="e">
        <f t="shared" si="61"/>
        <v>#REF!</v>
      </c>
      <c r="M91" s="29" t="e">
        <f t="shared" si="61"/>
        <v>#REF!</v>
      </c>
      <c r="N91" s="29" t="e">
        <f t="shared" si="61"/>
        <v>#REF!</v>
      </c>
      <c r="O91" s="29" t="e">
        <f t="shared" si="61"/>
        <v>#REF!</v>
      </c>
      <c r="P91" s="29" t="e">
        <f t="shared" si="61"/>
        <v>#REF!</v>
      </c>
      <c r="Q91" s="29" t="e">
        <f t="shared" si="61"/>
        <v>#REF!</v>
      </c>
      <c r="R91" s="29" t="e">
        <f t="shared" si="61"/>
        <v>#REF!</v>
      </c>
      <c r="S91" s="29" t="e">
        <f t="shared" si="61"/>
        <v>#REF!</v>
      </c>
      <c r="T91" s="29" t="e">
        <f t="shared" si="61"/>
        <v>#REF!</v>
      </c>
      <c r="U91" s="29" t="e">
        <f t="shared" si="61"/>
        <v>#REF!</v>
      </c>
      <c r="V91" s="29" t="e">
        <f t="shared" si="61"/>
        <v>#REF!</v>
      </c>
      <c r="W91" s="29" t="e">
        <f t="shared" si="61"/>
        <v>#REF!</v>
      </c>
      <c r="X91" s="29" t="e">
        <f t="shared" si="61"/>
        <v>#REF!</v>
      </c>
      <c r="Y91" s="29" t="e">
        <f t="shared" si="61"/>
        <v>#REF!</v>
      </c>
      <c r="Z91" s="29" t="e">
        <f t="shared" si="61"/>
        <v>#REF!</v>
      </c>
      <c r="AA91" s="29" t="e">
        <f t="shared" si="61"/>
        <v>#REF!</v>
      </c>
      <c r="AB91" s="29" t="e">
        <f t="shared" si="61"/>
        <v>#REF!</v>
      </c>
      <c r="AC91" s="30" t="e">
        <f>+SUM(E91:AB91)</f>
        <v>#REF!</v>
      </c>
    </row>
    <row r="92" spans="1:29" ht="14" x14ac:dyDescent="0.25">
      <c r="A92" s="192" t="e">
        <f t="shared" ref="A92" si="62">A39</f>
        <v>#REF!</v>
      </c>
      <c r="B92" s="192"/>
      <c r="C92" s="13" t="s">
        <v>35</v>
      </c>
      <c r="D92" s="14" t="e">
        <f>+D39</f>
        <v>#REF!</v>
      </c>
      <c r="E92" s="10" t="e">
        <f>#REF!</f>
        <v>#REF!</v>
      </c>
      <c r="F92" s="10" t="e">
        <f>#REF!</f>
        <v>#REF!</v>
      </c>
      <c r="G92" s="10" t="e">
        <f>#REF!</f>
        <v>#REF!</v>
      </c>
      <c r="H92" s="10" t="e">
        <f>#REF!</f>
        <v>#REF!</v>
      </c>
      <c r="I92" s="10" t="e">
        <f>#REF!</f>
        <v>#REF!</v>
      </c>
      <c r="J92" s="10" t="e">
        <f>#REF!</f>
        <v>#REF!</v>
      </c>
      <c r="K92" s="10" t="e">
        <f>#REF!</f>
        <v>#REF!</v>
      </c>
      <c r="L92" s="10" t="e">
        <f>#REF!</f>
        <v>#REF!</v>
      </c>
      <c r="M92" s="10" t="e">
        <f>#REF!</f>
        <v>#REF!</v>
      </c>
      <c r="N92" s="10" t="e">
        <f>#REF!</f>
        <v>#REF!</v>
      </c>
      <c r="O92" s="10" t="e">
        <f>#REF!</f>
        <v>#REF!</v>
      </c>
      <c r="P92" s="10" t="e">
        <f>#REF!</f>
        <v>#REF!</v>
      </c>
      <c r="Q92" s="10" t="e">
        <f>#REF!</f>
        <v>#REF!</v>
      </c>
      <c r="R92" s="10" t="e">
        <f>#REF!</f>
        <v>#REF!</v>
      </c>
      <c r="S92" s="10" t="e">
        <f>#REF!</f>
        <v>#REF!</v>
      </c>
      <c r="T92" s="10" t="e">
        <f>#REF!</f>
        <v>#REF!</v>
      </c>
      <c r="U92" s="10" t="e">
        <f>#REF!</f>
        <v>#REF!</v>
      </c>
      <c r="V92" s="10" t="e">
        <f>#REF!</f>
        <v>#REF!</v>
      </c>
      <c r="W92" s="10" t="e">
        <f>#REF!</f>
        <v>#REF!</v>
      </c>
      <c r="X92" s="10" t="e">
        <f>#REF!</f>
        <v>#REF!</v>
      </c>
      <c r="Y92" s="10" t="e">
        <f>#REF!</f>
        <v>#REF!</v>
      </c>
      <c r="Z92" s="10" t="e">
        <f>#REF!</f>
        <v>#REF!</v>
      </c>
      <c r="AA92" s="10" t="e">
        <f>#REF!</f>
        <v>#REF!</v>
      </c>
      <c r="AB92" s="10" t="e">
        <f>#REF!</f>
        <v>#REF!</v>
      </c>
      <c r="AC92" s="12" t="e">
        <f>+SUM(E92:AB92)*D92</f>
        <v>#REF!</v>
      </c>
    </row>
    <row r="93" spans="1:29" ht="14" x14ac:dyDescent="0.25">
      <c r="A93" s="193"/>
      <c r="B93" s="193"/>
      <c r="C93" s="17" t="s">
        <v>36</v>
      </c>
      <c r="D93" s="18" t="e">
        <f>+D40</f>
        <v>#REF!</v>
      </c>
      <c r="E93" s="10" t="e">
        <f>#REF!</f>
        <v>#REF!</v>
      </c>
      <c r="F93" s="10" t="e">
        <f>#REF!</f>
        <v>#REF!</v>
      </c>
      <c r="G93" s="10" t="e">
        <f>#REF!</f>
        <v>#REF!</v>
      </c>
      <c r="H93" s="10" t="e">
        <f>#REF!</f>
        <v>#REF!</v>
      </c>
      <c r="I93" s="10" t="e">
        <f>#REF!</f>
        <v>#REF!</v>
      </c>
      <c r="J93" s="10" t="e">
        <f>#REF!</f>
        <v>#REF!</v>
      </c>
      <c r="K93" s="10" t="e">
        <f>#REF!</f>
        <v>#REF!</v>
      </c>
      <c r="L93" s="10" t="e">
        <f>#REF!</f>
        <v>#REF!</v>
      </c>
      <c r="M93" s="10" t="e">
        <f>#REF!</f>
        <v>#REF!</v>
      </c>
      <c r="N93" s="10" t="e">
        <f>#REF!</f>
        <v>#REF!</v>
      </c>
      <c r="O93" s="10" t="e">
        <f>#REF!</f>
        <v>#REF!</v>
      </c>
      <c r="P93" s="10" t="e">
        <f>#REF!</f>
        <v>#REF!</v>
      </c>
      <c r="Q93" s="10" t="e">
        <f>#REF!</f>
        <v>#REF!</v>
      </c>
      <c r="R93" s="10" t="e">
        <f>#REF!</f>
        <v>#REF!</v>
      </c>
      <c r="S93" s="10" t="e">
        <f>#REF!</f>
        <v>#REF!</v>
      </c>
      <c r="T93" s="10" t="e">
        <f>#REF!</f>
        <v>#REF!</v>
      </c>
      <c r="U93" s="10" t="e">
        <f>#REF!</f>
        <v>#REF!</v>
      </c>
      <c r="V93" s="10" t="e">
        <f>#REF!</f>
        <v>#REF!</v>
      </c>
      <c r="W93" s="10" t="e">
        <f>#REF!</f>
        <v>#REF!</v>
      </c>
      <c r="X93" s="10" t="e">
        <f>#REF!</f>
        <v>#REF!</v>
      </c>
      <c r="Y93" s="10" t="e">
        <f>#REF!</f>
        <v>#REF!</v>
      </c>
      <c r="Z93" s="10" t="e">
        <f>#REF!</f>
        <v>#REF!</v>
      </c>
      <c r="AA93" s="10" t="e">
        <f>#REF!</f>
        <v>#REF!</v>
      </c>
      <c r="AB93" s="10" t="e">
        <f>#REF!</f>
        <v>#REF!</v>
      </c>
      <c r="AC93" s="12" t="e">
        <f>+SUM(E93:AB93)*D93</f>
        <v>#REF!</v>
      </c>
    </row>
    <row r="94" spans="1:29" ht="14" x14ac:dyDescent="0.25">
      <c r="A94" s="193"/>
      <c r="B94" s="193"/>
      <c r="C94" s="22" t="s">
        <v>37</v>
      </c>
      <c r="D94" s="23" t="e">
        <f>+D41</f>
        <v>#REF!</v>
      </c>
      <c r="E94" s="10" t="e">
        <f>#REF!</f>
        <v>#REF!</v>
      </c>
      <c r="F94" s="10" t="e">
        <f>#REF!</f>
        <v>#REF!</v>
      </c>
      <c r="G94" s="10" t="e">
        <f>#REF!</f>
        <v>#REF!</v>
      </c>
      <c r="H94" s="10" t="e">
        <f>#REF!</f>
        <v>#REF!</v>
      </c>
      <c r="I94" s="10" t="e">
        <f>#REF!</f>
        <v>#REF!</v>
      </c>
      <c r="J94" s="10" t="e">
        <f>#REF!</f>
        <v>#REF!</v>
      </c>
      <c r="K94" s="10" t="e">
        <f>#REF!</f>
        <v>#REF!</v>
      </c>
      <c r="L94" s="10" t="e">
        <f>#REF!</f>
        <v>#REF!</v>
      </c>
      <c r="M94" s="10" t="e">
        <f>#REF!</f>
        <v>#REF!</v>
      </c>
      <c r="N94" s="10" t="e">
        <f>#REF!</f>
        <v>#REF!</v>
      </c>
      <c r="O94" s="10" t="e">
        <f>#REF!</f>
        <v>#REF!</v>
      </c>
      <c r="P94" s="10" t="e">
        <f>#REF!</f>
        <v>#REF!</v>
      </c>
      <c r="Q94" s="10" t="e">
        <f>#REF!</f>
        <v>#REF!</v>
      </c>
      <c r="R94" s="10" t="e">
        <f>#REF!</f>
        <v>#REF!</v>
      </c>
      <c r="S94" s="10" t="e">
        <f>#REF!</f>
        <v>#REF!</v>
      </c>
      <c r="T94" s="10" t="e">
        <f>#REF!</f>
        <v>#REF!</v>
      </c>
      <c r="U94" s="10" t="e">
        <f>#REF!</f>
        <v>#REF!</v>
      </c>
      <c r="V94" s="10" t="e">
        <f>#REF!</f>
        <v>#REF!</v>
      </c>
      <c r="W94" s="10" t="e">
        <f>#REF!</f>
        <v>#REF!</v>
      </c>
      <c r="X94" s="10" t="e">
        <f>#REF!</f>
        <v>#REF!</v>
      </c>
      <c r="Y94" s="10" t="e">
        <f>#REF!</f>
        <v>#REF!</v>
      </c>
      <c r="Z94" s="10" t="e">
        <f>#REF!</f>
        <v>#REF!</v>
      </c>
      <c r="AA94" s="10" t="e">
        <f>#REF!</f>
        <v>#REF!</v>
      </c>
      <c r="AB94" s="10" t="e">
        <f>#REF!</f>
        <v>#REF!</v>
      </c>
      <c r="AC94" s="12" t="e">
        <f>+SUM(E94:AB94)*D94</f>
        <v>#REF!</v>
      </c>
    </row>
    <row r="95" spans="1:29" ht="14.5" thickBot="1" x14ac:dyDescent="0.3">
      <c r="A95" s="194"/>
      <c r="B95" s="194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:AB95" si="63">SUMPRODUCT($D92:$D94,F92:F94)</f>
        <v>#REF!</v>
      </c>
      <c r="G95" s="29" t="e">
        <f t="shared" si="63"/>
        <v>#REF!</v>
      </c>
      <c r="H95" s="29" t="e">
        <f t="shared" si="63"/>
        <v>#REF!</v>
      </c>
      <c r="I95" s="29" t="e">
        <f t="shared" si="63"/>
        <v>#REF!</v>
      </c>
      <c r="J95" s="29" t="e">
        <f t="shared" si="63"/>
        <v>#REF!</v>
      </c>
      <c r="K95" s="29" t="e">
        <f t="shared" si="63"/>
        <v>#REF!</v>
      </c>
      <c r="L95" s="29" t="e">
        <f t="shared" si="63"/>
        <v>#REF!</v>
      </c>
      <c r="M95" s="29" t="e">
        <f t="shared" si="63"/>
        <v>#REF!</v>
      </c>
      <c r="N95" s="29" t="e">
        <f t="shared" si="63"/>
        <v>#REF!</v>
      </c>
      <c r="O95" s="29" t="e">
        <f t="shared" si="63"/>
        <v>#REF!</v>
      </c>
      <c r="P95" s="29" t="e">
        <f t="shared" si="63"/>
        <v>#REF!</v>
      </c>
      <c r="Q95" s="29" t="e">
        <f t="shared" si="63"/>
        <v>#REF!</v>
      </c>
      <c r="R95" s="29" t="e">
        <f t="shared" si="63"/>
        <v>#REF!</v>
      </c>
      <c r="S95" s="29" t="e">
        <f t="shared" si="63"/>
        <v>#REF!</v>
      </c>
      <c r="T95" s="29" t="e">
        <f t="shared" si="63"/>
        <v>#REF!</v>
      </c>
      <c r="U95" s="29" t="e">
        <f t="shared" si="63"/>
        <v>#REF!</v>
      </c>
      <c r="V95" s="29" t="e">
        <f t="shared" si="63"/>
        <v>#REF!</v>
      </c>
      <c r="W95" s="29" t="e">
        <f t="shared" si="63"/>
        <v>#REF!</v>
      </c>
      <c r="X95" s="29" t="e">
        <f t="shared" si="63"/>
        <v>#REF!</v>
      </c>
      <c r="Y95" s="29" t="e">
        <f t="shared" si="63"/>
        <v>#REF!</v>
      </c>
      <c r="Z95" s="29" t="e">
        <f t="shared" si="63"/>
        <v>#REF!</v>
      </c>
      <c r="AA95" s="29" t="e">
        <f t="shared" si="63"/>
        <v>#REF!</v>
      </c>
      <c r="AB95" s="29" t="e">
        <f t="shared" si="63"/>
        <v>#REF!</v>
      </c>
      <c r="AC95" s="30" t="e">
        <f>+SUM(E95:AB95)</f>
        <v>#REF!</v>
      </c>
    </row>
    <row r="96" spans="1:29" ht="14" x14ac:dyDescent="0.25">
      <c r="A96" s="192" t="e">
        <f t="shared" ref="A96" si="64">A43</f>
        <v>#REF!</v>
      </c>
      <c r="B96" s="192"/>
      <c r="C96" s="13" t="s">
        <v>35</v>
      </c>
      <c r="D96" s="14" t="e">
        <f>+D43</f>
        <v>#REF!</v>
      </c>
      <c r="E96" s="10" t="e">
        <f>#REF!</f>
        <v>#REF!</v>
      </c>
      <c r="F96" s="10" t="e">
        <f>#REF!</f>
        <v>#REF!</v>
      </c>
      <c r="G96" s="10" t="e">
        <f>#REF!</f>
        <v>#REF!</v>
      </c>
      <c r="H96" s="10" t="e">
        <f>#REF!</f>
        <v>#REF!</v>
      </c>
      <c r="I96" s="10" t="e">
        <f>#REF!</f>
        <v>#REF!</v>
      </c>
      <c r="J96" s="10" t="e">
        <f>#REF!</f>
        <v>#REF!</v>
      </c>
      <c r="K96" s="10" t="e">
        <f>#REF!</f>
        <v>#REF!</v>
      </c>
      <c r="L96" s="10" t="e">
        <f>#REF!</f>
        <v>#REF!</v>
      </c>
      <c r="M96" s="10" t="e">
        <f>#REF!</f>
        <v>#REF!</v>
      </c>
      <c r="N96" s="10" t="e">
        <f>#REF!</f>
        <v>#REF!</v>
      </c>
      <c r="O96" s="10" t="e">
        <f>#REF!</f>
        <v>#REF!</v>
      </c>
      <c r="P96" s="10" t="e">
        <f>#REF!</f>
        <v>#REF!</v>
      </c>
      <c r="Q96" s="10" t="e">
        <f>#REF!</f>
        <v>#REF!</v>
      </c>
      <c r="R96" s="10" t="e">
        <f>#REF!</f>
        <v>#REF!</v>
      </c>
      <c r="S96" s="10" t="e">
        <f>#REF!</f>
        <v>#REF!</v>
      </c>
      <c r="T96" s="10" t="e">
        <f>#REF!</f>
        <v>#REF!</v>
      </c>
      <c r="U96" s="10" t="e">
        <f>#REF!</f>
        <v>#REF!</v>
      </c>
      <c r="V96" s="10" t="e">
        <f>#REF!</f>
        <v>#REF!</v>
      </c>
      <c r="W96" s="10" t="e">
        <f>#REF!</f>
        <v>#REF!</v>
      </c>
      <c r="X96" s="10" t="e">
        <f>#REF!</f>
        <v>#REF!</v>
      </c>
      <c r="Y96" s="10" t="e">
        <f>#REF!</f>
        <v>#REF!</v>
      </c>
      <c r="Z96" s="10" t="e">
        <f>#REF!</f>
        <v>#REF!</v>
      </c>
      <c r="AA96" s="10" t="e">
        <f>#REF!</f>
        <v>#REF!</v>
      </c>
      <c r="AB96" s="10" t="e">
        <f>#REF!</f>
        <v>#REF!</v>
      </c>
      <c r="AC96" s="12" t="e">
        <f>+SUM(E96:AB96)*D96</f>
        <v>#REF!</v>
      </c>
    </row>
    <row r="97" spans="1:29" ht="14" x14ac:dyDescent="0.25">
      <c r="A97" s="193"/>
      <c r="B97" s="193"/>
      <c r="C97" s="17" t="s">
        <v>36</v>
      </c>
      <c r="D97" s="18" t="e">
        <f>+D44</f>
        <v>#REF!</v>
      </c>
      <c r="E97" s="10" t="e">
        <f>#REF!</f>
        <v>#REF!</v>
      </c>
      <c r="F97" s="10" t="e">
        <f>#REF!</f>
        <v>#REF!</v>
      </c>
      <c r="G97" s="10" t="e">
        <f>#REF!</f>
        <v>#REF!</v>
      </c>
      <c r="H97" s="10" t="e">
        <f>#REF!</f>
        <v>#REF!</v>
      </c>
      <c r="I97" s="10" t="e">
        <f>#REF!</f>
        <v>#REF!</v>
      </c>
      <c r="J97" s="10" t="e">
        <f>#REF!</f>
        <v>#REF!</v>
      </c>
      <c r="K97" s="10" t="e">
        <f>#REF!</f>
        <v>#REF!</v>
      </c>
      <c r="L97" s="10" t="e">
        <f>#REF!</f>
        <v>#REF!</v>
      </c>
      <c r="M97" s="10" t="e">
        <f>#REF!</f>
        <v>#REF!</v>
      </c>
      <c r="N97" s="10" t="e">
        <f>#REF!</f>
        <v>#REF!</v>
      </c>
      <c r="O97" s="10" t="e">
        <f>#REF!</f>
        <v>#REF!</v>
      </c>
      <c r="P97" s="10" t="e">
        <f>#REF!</f>
        <v>#REF!</v>
      </c>
      <c r="Q97" s="10" t="e">
        <f>#REF!</f>
        <v>#REF!</v>
      </c>
      <c r="R97" s="10" t="e">
        <f>#REF!</f>
        <v>#REF!</v>
      </c>
      <c r="S97" s="10" t="e">
        <f>#REF!</f>
        <v>#REF!</v>
      </c>
      <c r="T97" s="10" t="e">
        <f>#REF!</f>
        <v>#REF!</v>
      </c>
      <c r="U97" s="10" t="e">
        <f>#REF!</f>
        <v>#REF!</v>
      </c>
      <c r="V97" s="10" t="e">
        <f>#REF!</f>
        <v>#REF!</v>
      </c>
      <c r="W97" s="10" t="e">
        <f>#REF!</f>
        <v>#REF!</v>
      </c>
      <c r="X97" s="10" t="e">
        <f>#REF!</f>
        <v>#REF!</v>
      </c>
      <c r="Y97" s="10" t="e">
        <f>#REF!</f>
        <v>#REF!</v>
      </c>
      <c r="Z97" s="10" t="e">
        <f>#REF!</f>
        <v>#REF!</v>
      </c>
      <c r="AA97" s="10" t="e">
        <f>#REF!</f>
        <v>#REF!</v>
      </c>
      <c r="AB97" s="10" t="e">
        <f>#REF!</f>
        <v>#REF!</v>
      </c>
      <c r="AC97" s="12" t="e">
        <f>+SUM(E97:AB97)*D97</f>
        <v>#REF!</v>
      </c>
    </row>
    <row r="98" spans="1:29" ht="14" x14ac:dyDescent="0.25">
      <c r="A98" s="193"/>
      <c r="B98" s="193"/>
      <c r="C98" s="22" t="s">
        <v>37</v>
      </c>
      <c r="D98" s="23" t="e">
        <f>+D45</f>
        <v>#REF!</v>
      </c>
      <c r="E98" s="10" t="e">
        <f>#REF!</f>
        <v>#REF!</v>
      </c>
      <c r="F98" s="10" t="e">
        <f>#REF!</f>
        <v>#REF!</v>
      </c>
      <c r="G98" s="10" t="e">
        <f>#REF!</f>
        <v>#REF!</v>
      </c>
      <c r="H98" s="10" t="e">
        <f>#REF!</f>
        <v>#REF!</v>
      </c>
      <c r="I98" s="10" t="e">
        <f>#REF!</f>
        <v>#REF!</v>
      </c>
      <c r="J98" s="10" t="e">
        <f>#REF!</f>
        <v>#REF!</v>
      </c>
      <c r="K98" s="10" t="e">
        <f>#REF!</f>
        <v>#REF!</v>
      </c>
      <c r="L98" s="10" t="e">
        <f>#REF!</f>
        <v>#REF!</v>
      </c>
      <c r="M98" s="10" t="e">
        <f>#REF!</f>
        <v>#REF!</v>
      </c>
      <c r="N98" s="10" t="e">
        <f>#REF!</f>
        <v>#REF!</v>
      </c>
      <c r="O98" s="10" t="e">
        <f>#REF!</f>
        <v>#REF!</v>
      </c>
      <c r="P98" s="10" t="e">
        <f>#REF!</f>
        <v>#REF!</v>
      </c>
      <c r="Q98" s="10" t="e">
        <f>#REF!</f>
        <v>#REF!</v>
      </c>
      <c r="R98" s="10" t="e">
        <f>#REF!</f>
        <v>#REF!</v>
      </c>
      <c r="S98" s="10" t="e">
        <f>#REF!</f>
        <v>#REF!</v>
      </c>
      <c r="T98" s="10" t="e">
        <f>#REF!</f>
        <v>#REF!</v>
      </c>
      <c r="U98" s="10" t="e">
        <f>#REF!</f>
        <v>#REF!</v>
      </c>
      <c r="V98" s="10" t="e">
        <f>#REF!</f>
        <v>#REF!</v>
      </c>
      <c r="W98" s="10" t="e">
        <f>#REF!</f>
        <v>#REF!</v>
      </c>
      <c r="X98" s="10" t="e">
        <f>#REF!</f>
        <v>#REF!</v>
      </c>
      <c r="Y98" s="10" t="e">
        <f>#REF!</f>
        <v>#REF!</v>
      </c>
      <c r="Z98" s="10" t="e">
        <f>#REF!</f>
        <v>#REF!</v>
      </c>
      <c r="AA98" s="10" t="e">
        <f>#REF!</f>
        <v>#REF!</v>
      </c>
      <c r="AB98" s="10" t="e">
        <f>#REF!</f>
        <v>#REF!</v>
      </c>
      <c r="AC98" s="12" t="e">
        <f>+SUM(E98:AB98)*D98</f>
        <v>#REF!</v>
      </c>
    </row>
    <row r="99" spans="1:29" ht="14.5" thickBot="1" x14ac:dyDescent="0.3">
      <c r="A99" s="194"/>
      <c r="B99" s="194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:AB99" si="65">SUMPRODUCT($D96:$D98,F96:F98)</f>
        <v>#REF!</v>
      </c>
      <c r="G99" s="29" t="e">
        <f t="shared" si="65"/>
        <v>#REF!</v>
      </c>
      <c r="H99" s="29" t="e">
        <f t="shared" si="65"/>
        <v>#REF!</v>
      </c>
      <c r="I99" s="29" t="e">
        <f t="shared" si="65"/>
        <v>#REF!</v>
      </c>
      <c r="J99" s="29" t="e">
        <f t="shared" si="65"/>
        <v>#REF!</v>
      </c>
      <c r="K99" s="29" t="e">
        <f t="shared" si="65"/>
        <v>#REF!</v>
      </c>
      <c r="L99" s="29" t="e">
        <f t="shared" si="65"/>
        <v>#REF!</v>
      </c>
      <c r="M99" s="29" t="e">
        <f t="shared" si="65"/>
        <v>#REF!</v>
      </c>
      <c r="N99" s="29" t="e">
        <f t="shared" si="65"/>
        <v>#REF!</v>
      </c>
      <c r="O99" s="29" t="e">
        <f t="shared" si="65"/>
        <v>#REF!</v>
      </c>
      <c r="P99" s="29" t="e">
        <f t="shared" si="65"/>
        <v>#REF!</v>
      </c>
      <c r="Q99" s="29" t="e">
        <f t="shared" si="65"/>
        <v>#REF!</v>
      </c>
      <c r="R99" s="29" t="e">
        <f t="shared" si="65"/>
        <v>#REF!</v>
      </c>
      <c r="S99" s="29" t="e">
        <f t="shared" si="65"/>
        <v>#REF!</v>
      </c>
      <c r="T99" s="29" t="e">
        <f t="shared" si="65"/>
        <v>#REF!</v>
      </c>
      <c r="U99" s="29" t="e">
        <f t="shared" si="65"/>
        <v>#REF!</v>
      </c>
      <c r="V99" s="29" t="e">
        <f t="shared" si="65"/>
        <v>#REF!</v>
      </c>
      <c r="W99" s="29" t="e">
        <f t="shared" si="65"/>
        <v>#REF!</v>
      </c>
      <c r="X99" s="29" t="e">
        <f t="shared" si="65"/>
        <v>#REF!</v>
      </c>
      <c r="Y99" s="29" t="e">
        <f t="shared" si="65"/>
        <v>#REF!</v>
      </c>
      <c r="Z99" s="29" t="e">
        <f t="shared" si="65"/>
        <v>#REF!</v>
      </c>
      <c r="AA99" s="29" t="e">
        <f t="shared" si="65"/>
        <v>#REF!</v>
      </c>
      <c r="AB99" s="29" t="e">
        <f t="shared" si="65"/>
        <v>#REF!</v>
      </c>
      <c r="AC99" s="30" t="e">
        <f>+SUM(E99:AB99)</f>
        <v>#REF!</v>
      </c>
    </row>
    <row r="100" spans="1:29" ht="14" x14ac:dyDescent="0.25">
      <c r="A100" s="192" t="e">
        <f t="shared" ref="A100" si="66">A47</f>
        <v>#REF!</v>
      </c>
      <c r="B100" s="192"/>
      <c r="C100" s="13" t="s">
        <v>35</v>
      </c>
      <c r="D100" s="14" t="e">
        <f>+D47</f>
        <v>#REF!</v>
      </c>
      <c r="E100" s="10" t="e">
        <f>#REF!</f>
        <v>#REF!</v>
      </c>
      <c r="F100" s="10" t="e">
        <f>#REF!</f>
        <v>#REF!</v>
      </c>
      <c r="G100" s="10" t="e">
        <f>#REF!</f>
        <v>#REF!</v>
      </c>
      <c r="H100" s="10" t="e">
        <f>#REF!</f>
        <v>#REF!</v>
      </c>
      <c r="I100" s="10" t="e">
        <f>#REF!</f>
        <v>#REF!</v>
      </c>
      <c r="J100" s="10" t="e">
        <f>#REF!</f>
        <v>#REF!</v>
      </c>
      <c r="K100" s="10" t="e">
        <f>#REF!</f>
        <v>#REF!</v>
      </c>
      <c r="L100" s="10" t="e">
        <f>#REF!</f>
        <v>#REF!</v>
      </c>
      <c r="M100" s="10" t="e">
        <f>#REF!</f>
        <v>#REF!</v>
      </c>
      <c r="N100" s="10" t="e">
        <f>#REF!</f>
        <v>#REF!</v>
      </c>
      <c r="O100" s="10" t="e">
        <f>#REF!</f>
        <v>#REF!</v>
      </c>
      <c r="P100" s="10" t="e">
        <f>#REF!</f>
        <v>#REF!</v>
      </c>
      <c r="Q100" s="10" t="e">
        <f>#REF!</f>
        <v>#REF!</v>
      </c>
      <c r="R100" s="10" t="e">
        <f>#REF!</f>
        <v>#REF!</v>
      </c>
      <c r="S100" s="10" t="e">
        <f>#REF!</f>
        <v>#REF!</v>
      </c>
      <c r="T100" s="10" t="e">
        <f>#REF!</f>
        <v>#REF!</v>
      </c>
      <c r="U100" s="10" t="e">
        <f>#REF!</f>
        <v>#REF!</v>
      </c>
      <c r="V100" s="10" t="e">
        <f>#REF!</f>
        <v>#REF!</v>
      </c>
      <c r="W100" s="10" t="e">
        <f>#REF!</f>
        <v>#REF!</v>
      </c>
      <c r="X100" s="10" t="e">
        <f>#REF!</f>
        <v>#REF!</v>
      </c>
      <c r="Y100" s="10" t="e">
        <f>#REF!</f>
        <v>#REF!</v>
      </c>
      <c r="Z100" s="10" t="e">
        <f>#REF!</f>
        <v>#REF!</v>
      </c>
      <c r="AA100" s="10" t="e">
        <f>#REF!</f>
        <v>#REF!</v>
      </c>
      <c r="AB100" s="10" t="e">
        <f>#REF!</f>
        <v>#REF!</v>
      </c>
      <c r="AC100" s="12" t="e">
        <f>+SUM(E100:AB100)*D100</f>
        <v>#REF!</v>
      </c>
    </row>
    <row r="101" spans="1:29" ht="14" x14ac:dyDescent="0.25">
      <c r="A101" s="193"/>
      <c r="B101" s="193"/>
      <c r="C101" s="17" t="s">
        <v>36</v>
      </c>
      <c r="D101" s="18" t="e">
        <f>+D48</f>
        <v>#REF!</v>
      </c>
      <c r="E101" s="10" t="e">
        <f>#REF!</f>
        <v>#REF!</v>
      </c>
      <c r="F101" s="10" t="e">
        <f>#REF!</f>
        <v>#REF!</v>
      </c>
      <c r="G101" s="10" t="e">
        <f>#REF!</f>
        <v>#REF!</v>
      </c>
      <c r="H101" s="10" t="e">
        <f>#REF!</f>
        <v>#REF!</v>
      </c>
      <c r="I101" s="10" t="e">
        <f>#REF!</f>
        <v>#REF!</v>
      </c>
      <c r="J101" s="10" t="e">
        <f>#REF!</f>
        <v>#REF!</v>
      </c>
      <c r="K101" s="10" t="e">
        <f>#REF!</f>
        <v>#REF!</v>
      </c>
      <c r="L101" s="10" t="e">
        <f>#REF!</f>
        <v>#REF!</v>
      </c>
      <c r="M101" s="10" t="e">
        <f>#REF!</f>
        <v>#REF!</v>
      </c>
      <c r="N101" s="10" t="e">
        <f>#REF!</f>
        <v>#REF!</v>
      </c>
      <c r="O101" s="10" t="e">
        <f>#REF!</f>
        <v>#REF!</v>
      </c>
      <c r="P101" s="10" t="e">
        <f>#REF!</f>
        <v>#REF!</v>
      </c>
      <c r="Q101" s="10" t="e">
        <f>#REF!</f>
        <v>#REF!</v>
      </c>
      <c r="R101" s="10" t="e">
        <f>#REF!</f>
        <v>#REF!</v>
      </c>
      <c r="S101" s="10" t="e">
        <f>#REF!</f>
        <v>#REF!</v>
      </c>
      <c r="T101" s="10" t="e">
        <f>#REF!</f>
        <v>#REF!</v>
      </c>
      <c r="U101" s="10" t="e">
        <f>#REF!</f>
        <v>#REF!</v>
      </c>
      <c r="V101" s="10" t="e">
        <f>#REF!</f>
        <v>#REF!</v>
      </c>
      <c r="W101" s="10" t="e">
        <f>#REF!</f>
        <v>#REF!</v>
      </c>
      <c r="X101" s="10" t="e">
        <f>#REF!</f>
        <v>#REF!</v>
      </c>
      <c r="Y101" s="10" t="e">
        <f>#REF!</f>
        <v>#REF!</v>
      </c>
      <c r="Z101" s="10" t="e">
        <f>#REF!</f>
        <v>#REF!</v>
      </c>
      <c r="AA101" s="10" t="e">
        <f>#REF!</f>
        <v>#REF!</v>
      </c>
      <c r="AB101" s="10" t="e">
        <f>#REF!</f>
        <v>#REF!</v>
      </c>
      <c r="AC101" s="12" t="e">
        <f>+SUM(E101:AB101)*D101</f>
        <v>#REF!</v>
      </c>
    </row>
    <row r="102" spans="1:29" ht="14" x14ac:dyDescent="0.25">
      <c r="A102" s="193"/>
      <c r="B102" s="193"/>
      <c r="C102" s="22" t="s">
        <v>37</v>
      </c>
      <c r="D102" s="23" t="e">
        <f>+D49</f>
        <v>#REF!</v>
      </c>
      <c r="E102" s="10" t="e">
        <f>#REF!</f>
        <v>#REF!</v>
      </c>
      <c r="F102" s="10" t="e">
        <f>#REF!</f>
        <v>#REF!</v>
      </c>
      <c r="G102" s="10" t="e">
        <f>#REF!</f>
        <v>#REF!</v>
      </c>
      <c r="H102" s="10" t="e">
        <f>#REF!</f>
        <v>#REF!</v>
      </c>
      <c r="I102" s="10" t="e">
        <f>#REF!</f>
        <v>#REF!</v>
      </c>
      <c r="J102" s="10" t="e">
        <f>#REF!</f>
        <v>#REF!</v>
      </c>
      <c r="K102" s="10" t="e">
        <f>#REF!</f>
        <v>#REF!</v>
      </c>
      <c r="L102" s="10" t="e">
        <f>#REF!</f>
        <v>#REF!</v>
      </c>
      <c r="M102" s="10" t="e">
        <f>#REF!</f>
        <v>#REF!</v>
      </c>
      <c r="N102" s="10" t="e">
        <f>#REF!</f>
        <v>#REF!</v>
      </c>
      <c r="O102" s="10" t="e">
        <f>#REF!</f>
        <v>#REF!</v>
      </c>
      <c r="P102" s="10" t="e">
        <f>#REF!</f>
        <v>#REF!</v>
      </c>
      <c r="Q102" s="10" t="e">
        <f>#REF!</f>
        <v>#REF!</v>
      </c>
      <c r="R102" s="10" t="e">
        <f>#REF!</f>
        <v>#REF!</v>
      </c>
      <c r="S102" s="10" t="e">
        <f>#REF!</f>
        <v>#REF!</v>
      </c>
      <c r="T102" s="10" t="e">
        <f>#REF!</f>
        <v>#REF!</v>
      </c>
      <c r="U102" s="10" t="e">
        <f>#REF!</f>
        <v>#REF!</v>
      </c>
      <c r="V102" s="10" t="e">
        <f>#REF!</f>
        <v>#REF!</v>
      </c>
      <c r="W102" s="10" t="e">
        <f>#REF!</f>
        <v>#REF!</v>
      </c>
      <c r="X102" s="10" t="e">
        <f>#REF!</f>
        <v>#REF!</v>
      </c>
      <c r="Y102" s="10" t="e">
        <f>#REF!</f>
        <v>#REF!</v>
      </c>
      <c r="Z102" s="10" t="e">
        <f>#REF!</f>
        <v>#REF!</v>
      </c>
      <c r="AA102" s="10" t="e">
        <f>#REF!</f>
        <v>#REF!</v>
      </c>
      <c r="AB102" s="10" t="e">
        <f>#REF!</f>
        <v>#REF!</v>
      </c>
      <c r="AC102" s="12" t="e">
        <f>+SUM(E102:AB102)*D102</f>
        <v>#REF!</v>
      </c>
    </row>
    <row r="103" spans="1:29" ht="14.5" thickBot="1" x14ac:dyDescent="0.3">
      <c r="A103" s="194"/>
      <c r="B103" s="194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:AB103" si="67">SUMPRODUCT($D100:$D102,F100:F102)</f>
        <v>#REF!</v>
      </c>
      <c r="G103" s="29" t="e">
        <f t="shared" si="67"/>
        <v>#REF!</v>
      </c>
      <c r="H103" s="29" t="e">
        <f t="shared" si="67"/>
        <v>#REF!</v>
      </c>
      <c r="I103" s="29" t="e">
        <f t="shared" si="67"/>
        <v>#REF!</v>
      </c>
      <c r="J103" s="29" t="e">
        <f t="shared" si="67"/>
        <v>#REF!</v>
      </c>
      <c r="K103" s="29" t="e">
        <f t="shared" si="67"/>
        <v>#REF!</v>
      </c>
      <c r="L103" s="29" t="e">
        <f t="shared" si="67"/>
        <v>#REF!</v>
      </c>
      <c r="M103" s="29" t="e">
        <f t="shared" si="67"/>
        <v>#REF!</v>
      </c>
      <c r="N103" s="29" t="e">
        <f t="shared" si="67"/>
        <v>#REF!</v>
      </c>
      <c r="O103" s="29" t="e">
        <f t="shared" si="67"/>
        <v>#REF!</v>
      </c>
      <c r="P103" s="29" t="e">
        <f t="shared" si="67"/>
        <v>#REF!</v>
      </c>
      <c r="Q103" s="29" t="e">
        <f t="shared" si="67"/>
        <v>#REF!</v>
      </c>
      <c r="R103" s="29" t="e">
        <f t="shared" si="67"/>
        <v>#REF!</v>
      </c>
      <c r="S103" s="29" t="e">
        <f t="shared" si="67"/>
        <v>#REF!</v>
      </c>
      <c r="T103" s="29" t="e">
        <f t="shared" si="67"/>
        <v>#REF!</v>
      </c>
      <c r="U103" s="29" t="e">
        <f t="shared" si="67"/>
        <v>#REF!</v>
      </c>
      <c r="V103" s="29" t="e">
        <f t="shared" si="67"/>
        <v>#REF!</v>
      </c>
      <c r="W103" s="29" t="e">
        <f t="shared" si="67"/>
        <v>#REF!</v>
      </c>
      <c r="X103" s="29" t="e">
        <f t="shared" si="67"/>
        <v>#REF!</v>
      </c>
      <c r="Y103" s="29" t="e">
        <f t="shared" si="67"/>
        <v>#REF!</v>
      </c>
      <c r="Z103" s="29" t="e">
        <f t="shared" si="67"/>
        <v>#REF!</v>
      </c>
      <c r="AA103" s="29" t="e">
        <f t="shared" si="67"/>
        <v>#REF!</v>
      </c>
      <c r="AB103" s="29" t="e">
        <f t="shared" si="67"/>
        <v>#REF!</v>
      </c>
      <c r="AC103" s="30" t="e">
        <f>+SUM(E103:AB103)</f>
        <v>#REF!</v>
      </c>
    </row>
    <row r="104" spans="1:29" ht="14" x14ac:dyDescent="0.25">
      <c r="A104" s="192" t="e">
        <f t="shared" ref="A104" si="68">A51</f>
        <v>#REF!</v>
      </c>
      <c r="B104" s="192"/>
      <c r="C104" s="13" t="s">
        <v>35</v>
      </c>
      <c r="D104" s="14" t="e">
        <f>+D51</f>
        <v>#REF!</v>
      </c>
      <c r="E104" s="10" t="e">
        <f>#REF!</f>
        <v>#REF!</v>
      </c>
      <c r="F104" s="10" t="e">
        <f>#REF!</f>
        <v>#REF!</v>
      </c>
      <c r="G104" s="10" t="e">
        <f>#REF!</f>
        <v>#REF!</v>
      </c>
      <c r="H104" s="10" t="e">
        <f>#REF!</f>
        <v>#REF!</v>
      </c>
      <c r="I104" s="10" t="e">
        <f>#REF!</f>
        <v>#REF!</v>
      </c>
      <c r="J104" s="10" t="e">
        <f>#REF!</f>
        <v>#REF!</v>
      </c>
      <c r="K104" s="10" t="e">
        <f>#REF!</f>
        <v>#REF!</v>
      </c>
      <c r="L104" s="10" t="e">
        <f>#REF!</f>
        <v>#REF!</v>
      </c>
      <c r="M104" s="10" t="e">
        <f>#REF!</f>
        <v>#REF!</v>
      </c>
      <c r="N104" s="10" t="e">
        <f>#REF!</f>
        <v>#REF!</v>
      </c>
      <c r="O104" s="10" t="e">
        <f>#REF!</f>
        <v>#REF!</v>
      </c>
      <c r="P104" s="10" t="e">
        <f>#REF!</f>
        <v>#REF!</v>
      </c>
      <c r="Q104" s="10" t="e">
        <f>#REF!</f>
        <v>#REF!</v>
      </c>
      <c r="R104" s="10" t="e">
        <f>#REF!</f>
        <v>#REF!</v>
      </c>
      <c r="S104" s="10" t="e">
        <f>#REF!</f>
        <v>#REF!</v>
      </c>
      <c r="T104" s="10" t="e">
        <f>#REF!</f>
        <v>#REF!</v>
      </c>
      <c r="U104" s="10" t="e">
        <f>#REF!</f>
        <v>#REF!</v>
      </c>
      <c r="V104" s="10" t="e">
        <f>#REF!</f>
        <v>#REF!</v>
      </c>
      <c r="W104" s="10" t="e">
        <f>#REF!</f>
        <v>#REF!</v>
      </c>
      <c r="X104" s="10" t="e">
        <f>#REF!</f>
        <v>#REF!</v>
      </c>
      <c r="Y104" s="10" t="e">
        <f>#REF!</f>
        <v>#REF!</v>
      </c>
      <c r="Z104" s="10" t="e">
        <f>#REF!</f>
        <v>#REF!</v>
      </c>
      <c r="AA104" s="10" t="e">
        <f>#REF!</f>
        <v>#REF!</v>
      </c>
      <c r="AB104" s="10" t="e">
        <f>#REF!</f>
        <v>#REF!</v>
      </c>
      <c r="AC104" s="12" t="e">
        <f>+SUM(E104:AB104)*D104</f>
        <v>#REF!</v>
      </c>
    </row>
    <row r="105" spans="1:29" ht="14" x14ac:dyDescent="0.25">
      <c r="A105" s="193"/>
      <c r="B105" s="193"/>
      <c r="C105" s="17" t="s">
        <v>36</v>
      </c>
      <c r="D105" s="18" t="e">
        <f>+D52</f>
        <v>#REF!</v>
      </c>
      <c r="E105" s="10" t="e">
        <f>#REF!</f>
        <v>#REF!</v>
      </c>
      <c r="F105" s="10" t="e">
        <f>#REF!</f>
        <v>#REF!</v>
      </c>
      <c r="G105" s="10" t="e">
        <f>#REF!</f>
        <v>#REF!</v>
      </c>
      <c r="H105" s="10" t="e">
        <f>#REF!</f>
        <v>#REF!</v>
      </c>
      <c r="I105" s="10" t="e">
        <f>#REF!</f>
        <v>#REF!</v>
      </c>
      <c r="J105" s="10" t="e">
        <f>#REF!</f>
        <v>#REF!</v>
      </c>
      <c r="K105" s="10" t="e">
        <f>#REF!</f>
        <v>#REF!</v>
      </c>
      <c r="L105" s="10" t="e">
        <f>#REF!</f>
        <v>#REF!</v>
      </c>
      <c r="M105" s="10" t="e">
        <f>#REF!</f>
        <v>#REF!</v>
      </c>
      <c r="N105" s="10" t="e">
        <f>#REF!</f>
        <v>#REF!</v>
      </c>
      <c r="O105" s="10" t="e">
        <f>#REF!</f>
        <v>#REF!</v>
      </c>
      <c r="P105" s="10" t="e">
        <f>#REF!</f>
        <v>#REF!</v>
      </c>
      <c r="Q105" s="10" t="e">
        <f>#REF!</f>
        <v>#REF!</v>
      </c>
      <c r="R105" s="10" t="e">
        <f>#REF!</f>
        <v>#REF!</v>
      </c>
      <c r="S105" s="10" t="e">
        <f>#REF!</f>
        <v>#REF!</v>
      </c>
      <c r="T105" s="10" t="e">
        <f>#REF!</f>
        <v>#REF!</v>
      </c>
      <c r="U105" s="10" t="e">
        <f>#REF!</f>
        <v>#REF!</v>
      </c>
      <c r="V105" s="10" t="e">
        <f>#REF!</f>
        <v>#REF!</v>
      </c>
      <c r="W105" s="10" t="e">
        <f>#REF!</f>
        <v>#REF!</v>
      </c>
      <c r="X105" s="10" t="e">
        <f>#REF!</f>
        <v>#REF!</v>
      </c>
      <c r="Y105" s="10" t="e">
        <f>#REF!</f>
        <v>#REF!</v>
      </c>
      <c r="Z105" s="10" t="e">
        <f>#REF!</f>
        <v>#REF!</v>
      </c>
      <c r="AA105" s="10" t="e">
        <f>#REF!</f>
        <v>#REF!</v>
      </c>
      <c r="AB105" s="10" t="e">
        <f>#REF!</f>
        <v>#REF!</v>
      </c>
      <c r="AC105" s="12" t="e">
        <f>+SUM(E105:AB105)*D105</f>
        <v>#REF!</v>
      </c>
    </row>
    <row r="106" spans="1:29" ht="14" x14ac:dyDescent="0.25">
      <c r="A106" s="193"/>
      <c r="B106" s="193"/>
      <c r="C106" s="22" t="s">
        <v>37</v>
      </c>
      <c r="D106" s="23" t="e">
        <f>+D53</f>
        <v>#REF!</v>
      </c>
      <c r="E106" s="10" t="e">
        <f>#REF!</f>
        <v>#REF!</v>
      </c>
      <c r="F106" s="10" t="e">
        <f>#REF!</f>
        <v>#REF!</v>
      </c>
      <c r="G106" s="10" t="e">
        <f>#REF!</f>
        <v>#REF!</v>
      </c>
      <c r="H106" s="10" t="e">
        <f>#REF!</f>
        <v>#REF!</v>
      </c>
      <c r="I106" s="10" t="e">
        <f>#REF!</f>
        <v>#REF!</v>
      </c>
      <c r="J106" s="10" t="e">
        <f>#REF!</f>
        <v>#REF!</v>
      </c>
      <c r="K106" s="10" t="e">
        <f>#REF!</f>
        <v>#REF!</v>
      </c>
      <c r="L106" s="10" t="e">
        <f>#REF!</f>
        <v>#REF!</v>
      </c>
      <c r="M106" s="10" t="e">
        <f>#REF!</f>
        <v>#REF!</v>
      </c>
      <c r="N106" s="10" t="e">
        <f>#REF!</f>
        <v>#REF!</v>
      </c>
      <c r="O106" s="10" t="e">
        <f>#REF!</f>
        <v>#REF!</v>
      </c>
      <c r="P106" s="10" t="e">
        <f>#REF!</f>
        <v>#REF!</v>
      </c>
      <c r="Q106" s="10" t="e">
        <f>#REF!</f>
        <v>#REF!</v>
      </c>
      <c r="R106" s="10" t="e">
        <f>#REF!</f>
        <v>#REF!</v>
      </c>
      <c r="S106" s="10" t="e">
        <f>#REF!</f>
        <v>#REF!</v>
      </c>
      <c r="T106" s="10" t="e">
        <f>#REF!</f>
        <v>#REF!</v>
      </c>
      <c r="U106" s="10" t="e">
        <f>#REF!</f>
        <v>#REF!</v>
      </c>
      <c r="V106" s="10" t="e">
        <f>#REF!</f>
        <v>#REF!</v>
      </c>
      <c r="W106" s="10" t="e">
        <f>#REF!</f>
        <v>#REF!</v>
      </c>
      <c r="X106" s="10" t="e">
        <f>#REF!</f>
        <v>#REF!</v>
      </c>
      <c r="Y106" s="10" t="e">
        <f>#REF!</f>
        <v>#REF!</v>
      </c>
      <c r="Z106" s="10" t="e">
        <f>#REF!</f>
        <v>#REF!</v>
      </c>
      <c r="AA106" s="10" t="e">
        <f>#REF!</f>
        <v>#REF!</v>
      </c>
      <c r="AB106" s="10" t="e">
        <f>#REF!</f>
        <v>#REF!</v>
      </c>
      <c r="AC106" s="12" t="e">
        <f>+SUM(E106:AB106)*D106</f>
        <v>#REF!</v>
      </c>
    </row>
    <row r="107" spans="1:29" ht="14.5" thickBot="1" x14ac:dyDescent="0.3">
      <c r="A107" s="194"/>
      <c r="B107" s="194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:AB107" si="69">SUMPRODUCT($D104:$D106,F104:F106)</f>
        <v>#REF!</v>
      </c>
      <c r="G107" s="29" t="e">
        <f t="shared" si="69"/>
        <v>#REF!</v>
      </c>
      <c r="H107" s="29" t="e">
        <f t="shared" si="69"/>
        <v>#REF!</v>
      </c>
      <c r="I107" s="29" t="e">
        <f t="shared" si="69"/>
        <v>#REF!</v>
      </c>
      <c r="J107" s="29" t="e">
        <f t="shared" si="69"/>
        <v>#REF!</v>
      </c>
      <c r="K107" s="29" t="e">
        <f t="shared" si="69"/>
        <v>#REF!</v>
      </c>
      <c r="L107" s="29" t="e">
        <f t="shared" si="69"/>
        <v>#REF!</v>
      </c>
      <c r="M107" s="29" t="e">
        <f t="shared" si="69"/>
        <v>#REF!</v>
      </c>
      <c r="N107" s="29" t="e">
        <f t="shared" si="69"/>
        <v>#REF!</v>
      </c>
      <c r="O107" s="29" t="e">
        <f t="shared" si="69"/>
        <v>#REF!</v>
      </c>
      <c r="P107" s="29" t="e">
        <f t="shared" si="69"/>
        <v>#REF!</v>
      </c>
      <c r="Q107" s="29" t="e">
        <f t="shared" si="69"/>
        <v>#REF!</v>
      </c>
      <c r="R107" s="29" t="e">
        <f t="shared" si="69"/>
        <v>#REF!</v>
      </c>
      <c r="S107" s="29" t="e">
        <f t="shared" si="69"/>
        <v>#REF!</v>
      </c>
      <c r="T107" s="29" t="e">
        <f t="shared" si="69"/>
        <v>#REF!</v>
      </c>
      <c r="U107" s="29" t="e">
        <f t="shared" si="69"/>
        <v>#REF!</v>
      </c>
      <c r="V107" s="29" t="e">
        <f t="shared" si="69"/>
        <v>#REF!</v>
      </c>
      <c r="W107" s="29" t="e">
        <f t="shared" si="69"/>
        <v>#REF!</v>
      </c>
      <c r="X107" s="29" t="e">
        <f t="shared" si="69"/>
        <v>#REF!</v>
      </c>
      <c r="Y107" s="29" t="e">
        <f t="shared" si="69"/>
        <v>#REF!</v>
      </c>
      <c r="Z107" s="29" t="e">
        <f t="shared" si="69"/>
        <v>#REF!</v>
      </c>
      <c r="AA107" s="29" t="e">
        <f t="shared" si="69"/>
        <v>#REF!</v>
      </c>
      <c r="AB107" s="29" t="e">
        <f t="shared" si="69"/>
        <v>#REF!</v>
      </c>
      <c r="AC107" s="30" t="e">
        <f>+SUM(E107:AB107)</f>
        <v>#REF!</v>
      </c>
    </row>
    <row r="108" spans="1:29" ht="14" x14ac:dyDescent="0.25">
      <c r="A108" s="192" t="e">
        <f t="shared" ref="A108" si="70">A55</f>
        <v>#REF!</v>
      </c>
      <c r="B108" s="192"/>
      <c r="C108" s="13" t="s">
        <v>35</v>
      </c>
      <c r="D108" s="14" t="e">
        <f>+D55</f>
        <v>#REF!</v>
      </c>
      <c r="E108" s="10" t="e">
        <f>#REF!</f>
        <v>#REF!</v>
      </c>
      <c r="F108" s="10" t="e">
        <f>#REF!</f>
        <v>#REF!</v>
      </c>
      <c r="G108" s="10" t="e">
        <f>#REF!</f>
        <v>#REF!</v>
      </c>
      <c r="H108" s="10" t="e">
        <f>#REF!</f>
        <v>#REF!</v>
      </c>
      <c r="I108" s="10" t="e">
        <f>#REF!</f>
        <v>#REF!</v>
      </c>
      <c r="J108" s="10" t="e">
        <f>#REF!</f>
        <v>#REF!</v>
      </c>
      <c r="K108" s="10" t="e">
        <f>#REF!</f>
        <v>#REF!</v>
      </c>
      <c r="L108" s="10" t="e">
        <f>#REF!</f>
        <v>#REF!</v>
      </c>
      <c r="M108" s="10" t="e">
        <f>#REF!</f>
        <v>#REF!</v>
      </c>
      <c r="N108" s="10" t="e">
        <f>#REF!</f>
        <v>#REF!</v>
      </c>
      <c r="O108" s="10" t="e">
        <f>#REF!</f>
        <v>#REF!</v>
      </c>
      <c r="P108" s="10" t="e">
        <f>#REF!</f>
        <v>#REF!</v>
      </c>
      <c r="Q108" s="10" t="e">
        <f>#REF!</f>
        <v>#REF!</v>
      </c>
      <c r="R108" s="10" t="e">
        <f>#REF!</f>
        <v>#REF!</v>
      </c>
      <c r="S108" s="10" t="e">
        <f>#REF!</f>
        <v>#REF!</v>
      </c>
      <c r="T108" s="10" t="e">
        <f>#REF!</f>
        <v>#REF!</v>
      </c>
      <c r="U108" s="10" t="e">
        <f>#REF!</f>
        <v>#REF!</v>
      </c>
      <c r="V108" s="10" t="e">
        <f>#REF!</f>
        <v>#REF!</v>
      </c>
      <c r="W108" s="10" t="e">
        <f>#REF!</f>
        <v>#REF!</v>
      </c>
      <c r="X108" s="10" t="e">
        <f>#REF!</f>
        <v>#REF!</v>
      </c>
      <c r="Y108" s="10" t="e">
        <f>#REF!</f>
        <v>#REF!</v>
      </c>
      <c r="Z108" s="10" t="e">
        <f>#REF!</f>
        <v>#REF!</v>
      </c>
      <c r="AA108" s="10" t="e">
        <f>#REF!</f>
        <v>#REF!</v>
      </c>
      <c r="AB108" s="10" t="e">
        <f>#REF!</f>
        <v>#REF!</v>
      </c>
      <c r="AC108" s="12" t="e">
        <f>+SUM(E108:AB108)*D108</f>
        <v>#REF!</v>
      </c>
    </row>
    <row r="109" spans="1:29" ht="14" x14ac:dyDescent="0.25">
      <c r="A109" s="193"/>
      <c r="B109" s="193"/>
      <c r="C109" s="17" t="s">
        <v>36</v>
      </c>
      <c r="D109" s="18" t="e">
        <f>+D56</f>
        <v>#REF!</v>
      </c>
      <c r="E109" s="10" t="e">
        <f>#REF!</f>
        <v>#REF!</v>
      </c>
      <c r="F109" s="10" t="e">
        <f>#REF!</f>
        <v>#REF!</v>
      </c>
      <c r="G109" s="10" t="e">
        <f>#REF!</f>
        <v>#REF!</v>
      </c>
      <c r="H109" s="10" t="e">
        <f>#REF!</f>
        <v>#REF!</v>
      </c>
      <c r="I109" s="10" t="e">
        <f>#REF!</f>
        <v>#REF!</v>
      </c>
      <c r="J109" s="10" t="e">
        <f>#REF!</f>
        <v>#REF!</v>
      </c>
      <c r="K109" s="10" t="e">
        <f>#REF!</f>
        <v>#REF!</v>
      </c>
      <c r="L109" s="10" t="e">
        <f>#REF!</f>
        <v>#REF!</v>
      </c>
      <c r="M109" s="10" t="e">
        <f>#REF!</f>
        <v>#REF!</v>
      </c>
      <c r="N109" s="10" t="e">
        <f>#REF!</f>
        <v>#REF!</v>
      </c>
      <c r="O109" s="10" t="e">
        <f>#REF!</f>
        <v>#REF!</v>
      </c>
      <c r="P109" s="10" t="e">
        <f>#REF!</f>
        <v>#REF!</v>
      </c>
      <c r="Q109" s="10" t="e">
        <f>#REF!</f>
        <v>#REF!</v>
      </c>
      <c r="R109" s="10" t="e">
        <f>#REF!</f>
        <v>#REF!</v>
      </c>
      <c r="S109" s="10" t="e">
        <f>#REF!</f>
        <v>#REF!</v>
      </c>
      <c r="T109" s="10" t="e">
        <f>#REF!</f>
        <v>#REF!</v>
      </c>
      <c r="U109" s="10" t="e">
        <f>#REF!</f>
        <v>#REF!</v>
      </c>
      <c r="V109" s="10" t="e">
        <f>#REF!</f>
        <v>#REF!</v>
      </c>
      <c r="W109" s="10" t="e">
        <f>#REF!</f>
        <v>#REF!</v>
      </c>
      <c r="X109" s="10" t="e">
        <f>#REF!</f>
        <v>#REF!</v>
      </c>
      <c r="Y109" s="10" t="e">
        <f>#REF!</f>
        <v>#REF!</v>
      </c>
      <c r="Z109" s="10" t="e">
        <f>#REF!</f>
        <v>#REF!</v>
      </c>
      <c r="AA109" s="10" t="e">
        <f>#REF!</f>
        <v>#REF!</v>
      </c>
      <c r="AB109" s="10" t="e">
        <f>#REF!</f>
        <v>#REF!</v>
      </c>
      <c r="AC109" s="12" t="e">
        <f>+SUM(E109:AB109)*D109</f>
        <v>#REF!</v>
      </c>
    </row>
    <row r="110" spans="1:29" ht="14" x14ac:dyDescent="0.25">
      <c r="A110" s="193"/>
      <c r="B110" s="193"/>
      <c r="C110" s="22" t="s">
        <v>37</v>
      </c>
      <c r="D110" s="23" t="e">
        <f>+D57</f>
        <v>#REF!</v>
      </c>
      <c r="E110" s="10" t="e">
        <f>#REF!</f>
        <v>#REF!</v>
      </c>
      <c r="F110" s="10" t="e">
        <f>#REF!</f>
        <v>#REF!</v>
      </c>
      <c r="G110" s="10" t="e">
        <f>#REF!</f>
        <v>#REF!</v>
      </c>
      <c r="H110" s="10" t="e">
        <f>#REF!</f>
        <v>#REF!</v>
      </c>
      <c r="I110" s="10" t="e">
        <f>#REF!</f>
        <v>#REF!</v>
      </c>
      <c r="J110" s="10" t="e">
        <f>#REF!</f>
        <v>#REF!</v>
      </c>
      <c r="K110" s="10" t="e">
        <f>#REF!</f>
        <v>#REF!</v>
      </c>
      <c r="L110" s="10" t="e">
        <f>#REF!</f>
        <v>#REF!</v>
      </c>
      <c r="M110" s="10" t="e">
        <f>#REF!</f>
        <v>#REF!</v>
      </c>
      <c r="N110" s="10" t="e">
        <f>#REF!</f>
        <v>#REF!</v>
      </c>
      <c r="O110" s="10" t="e">
        <f>#REF!</f>
        <v>#REF!</v>
      </c>
      <c r="P110" s="10" t="e">
        <f>#REF!</f>
        <v>#REF!</v>
      </c>
      <c r="Q110" s="10" t="e">
        <f>#REF!</f>
        <v>#REF!</v>
      </c>
      <c r="R110" s="10" t="e">
        <f>#REF!</f>
        <v>#REF!</v>
      </c>
      <c r="S110" s="10" t="e">
        <f>#REF!</f>
        <v>#REF!</v>
      </c>
      <c r="T110" s="10" t="e">
        <f>#REF!</f>
        <v>#REF!</v>
      </c>
      <c r="U110" s="10" t="e">
        <f>#REF!</f>
        <v>#REF!</v>
      </c>
      <c r="V110" s="10" t="e">
        <f>#REF!</f>
        <v>#REF!</v>
      </c>
      <c r="W110" s="10" t="e">
        <f>#REF!</f>
        <v>#REF!</v>
      </c>
      <c r="X110" s="10" t="e">
        <f>#REF!</f>
        <v>#REF!</v>
      </c>
      <c r="Y110" s="10" t="e">
        <f>#REF!</f>
        <v>#REF!</v>
      </c>
      <c r="Z110" s="10" t="e">
        <f>#REF!</f>
        <v>#REF!</v>
      </c>
      <c r="AA110" s="10" t="e">
        <f>#REF!</f>
        <v>#REF!</v>
      </c>
      <c r="AB110" s="10" t="e">
        <f>#REF!</f>
        <v>#REF!</v>
      </c>
      <c r="AC110" s="12" t="e">
        <f>+SUM(E110:AB110)*D110</f>
        <v>#REF!</v>
      </c>
    </row>
    <row r="111" spans="1:29" ht="14.5" thickBot="1" x14ac:dyDescent="0.3">
      <c r="A111" s="194"/>
      <c r="B111" s="194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71">SUMPRODUCT($D108:$D110,F108:F110)</f>
        <v>#REF!</v>
      </c>
      <c r="G111" s="29" t="e">
        <f t="shared" si="71"/>
        <v>#REF!</v>
      </c>
      <c r="H111" s="29" t="e">
        <f t="shared" si="71"/>
        <v>#REF!</v>
      </c>
      <c r="I111" s="29" t="e">
        <f t="shared" si="71"/>
        <v>#REF!</v>
      </c>
      <c r="J111" s="29" t="e">
        <f t="shared" si="71"/>
        <v>#REF!</v>
      </c>
      <c r="K111" s="29" t="e">
        <f t="shared" si="71"/>
        <v>#REF!</v>
      </c>
      <c r="L111" s="29" t="e">
        <f t="shared" si="71"/>
        <v>#REF!</v>
      </c>
      <c r="M111" s="29" t="e">
        <f t="shared" si="71"/>
        <v>#REF!</v>
      </c>
      <c r="N111" s="29" t="e">
        <f t="shared" si="71"/>
        <v>#REF!</v>
      </c>
      <c r="O111" s="29" t="e">
        <f t="shared" si="71"/>
        <v>#REF!</v>
      </c>
      <c r="P111" s="29" t="e">
        <f t="shared" si="71"/>
        <v>#REF!</v>
      </c>
      <c r="Q111" s="29" t="e">
        <f t="shared" si="71"/>
        <v>#REF!</v>
      </c>
      <c r="R111" s="29" t="e">
        <f t="shared" si="71"/>
        <v>#REF!</v>
      </c>
      <c r="S111" s="29" t="e">
        <f t="shared" si="71"/>
        <v>#REF!</v>
      </c>
      <c r="T111" s="29" t="e">
        <f t="shared" si="71"/>
        <v>#REF!</v>
      </c>
      <c r="U111" s="29" t="e">
        <f t="shared" si="71"/>
        <v>#REF!</v>
      </c>
      <c r="V111" s="29" t="e">
        <f t="shared" si="71"/>
        <v>#REF!</v>
      </c>
      <c r="W111" s="29" t="e">
        <f t="shared" si="71"/>
        <v>#REF!</v>
      </c>
      <c r="X111" s="29" t="e">
        <f t="shared" si="71"/>
        <v>#REF!</v>
      </c>
      <c r="Y111" s="29" t="e">
        <f t="shared" si="71"/>
        <v>#REF!</v>
      </c>
      <c r="Z111" s="29" t="e">
        <f t="shared" si="71"/>
        <v>#REF!</v>
      </c>
      <c r="AA111" s="29" t="e">
        <f t="shared" si="71"/>
        <v>#REF!</v>
      </c>
      <c r="AB111" s="29" t="e">
        <f t="shared" si="71"/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A108:A111"/>
    <mergeCell ref="B108:B111"/>
    <mergeCell ref="A96:A99"/>
    <mergeCell ref="B96:B99"/>
    <mergeCell ref="A100:A103"/>
    <mergeCell ref="B100:B103"/>
    <mergeCell ref="A104:A107"/>
    <mergeCell ref="B104:B107"/>
    <mergeCell ref="A84:A87"/>
    <mergeCell ref="B84:B87"/>
    <mergeCell ref="A88:A91"/>
    <mergeCell ref="B88:B91"/>
    <mergeCell ref="A92:A95"/>
    <mergeCell ref="B92:B95"/>
    <mergeCell ref="A72:A75"/>
    <mergeCell ref="B72:B75"/>
    <mergeCell ref="A76:A79"/>
    <mergeCell ref="B76:B79"/>
    <mergeCell ref="A80:A83"/>
    <mergeCell ref="B80:B83"/>
    <mergeCell ref="A55:A58"/>
    <mergeCell ref="B55:B58"/>
    <mergeCell ref="A64:A67"/>
    <mergeCell ref="B64:B67"/>
    <mergeCell ref="A68:A71"/>
    <mergeCell ref="B68:B71"/>
    <mergeCell ref="A43:A46"/>
    <mergeCell ref="B43:B46"/>
    <mergeCell ref="A47:A50"/>
    <mergeCell ref="B47:B50"/>
    <mergeCell ref="A51:A54"/>
    <mergeCell ref="B51:B54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D2:E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A2F20-CC2C-4641-ADDC-11400456BC2A}">
  <sheetPr>
    <tabColor rgb="FF00B050"/>
    <pageSetUpPr fitToPage="1"/>
  </sheetPr>
  <dimension ref="A1:H43"/>
  <sheetViews>
    <sheetView showGridLines="0" zoomScale="70" zoomScaleNormal="70" zoomScaleSheetLayoutView="100" workbookViewId="0">
      <selection activeCell="B23" sqref="B23:B26"/>
    </sheetView>
  </sheetViews>
  <sheetFormatPr baseColWidth="10" defaultColWidth="0" defaultRowHeight="13" x14ac:dyDescent="0.3"/>
  <cols>
    <col min="1" max="1" width="5.26953125" style="32" customWidth="1"/>
    <col min="2" max="2" width="28.54296875" style="32" customWidth="1"/>
    <col min="3" max="3" width="24.8164062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0" t="s">
        <v>114</v>
      </c>
      <c r="C2" s="180"/>
      <c r="D2" s="180"/>
      <c r="E2" s="180"/>
      <c r="F2" s="180"/>
      <c r="G2" s="180"/>
      <c r="H2" s="180"/>
    </row>
    <row r="3" spans="1:8" ht="16.5" customHeight="1" x14ac:dyDescent="0.3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3">
      <c r="B4" s="180"/>
      <c r="C4" s="180"/>
      <c r="D4" s="180"/>
      <c r="E4" s="180"/>
      <c r="F4" s="180"/>
      <c r="G4" s="180"/>
      <c r="H4" s="180"/>
    </row>
    <row r="5" spans="1:8" ht="16.5" x14ac:dyDescent="0.35">
      <c r="B5" s="45" t="s">
        <v>55</v>
      </c>
      <c r="C5" s="155"/>
      <c r="D5" s="47"/>
      <c r="E5" s="47"/>
      <c r="F5" s="47"/>
    </row>
    <row r="6" spans="1:8" ht="16.5" x14ac:dyDescent="0.35">
      <c r="B6" s="45" t="s">
        <v>56</v>
      </c>
      <c r="C6" s="47" t="s">
        <v>118</v>
      </c>
      <c r="D6" s="48"/>
    </row>
    <row r="7" spans="1:8" ht="16.5" x14ac:dyDescent="0.35">
      <c r="B7" s="45" t="s">
        <v>57</v>
      </c>
      <c r="C7" s="34"/>
      <c r="D7" s="47"/>
      <c r="E7" s="47"/>
      <c r="F7" s="47"/>
    </row>
    <row r="8" spans="1:8" ht="16.5" x14ac:dyDescent="0.35">
      <c r="B8" s="45" t="s">
        <v>59</v>
      </c>
      <c r="C8" s="165"/>
      <c r="D8" s="47"/>
      <c r="E8" s="47"/>
      <c r="F8" s="47"/>
    </row>
    <row r="9" spans="1:8" ht="16.5" x14ac:dyDescent="0.35">
      <c r="B9" s="45" t="s">
        <v>29</v>
      </c>
      <c r="C9" s="41" t="s">
        <v>91</v>
      </c>
      <c r="D9" s="49"/>
    </row>
    <row r="10" spans="1:8" ht="16.5" x14ac:dyDescent="0.35">
      <c r="B10" s="50" t="s">
        <v>67</v>
      </c>
      <c r="C10" s="47" t="s">
        <v>115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B13" s="185" t="e">
        <f>CONCATENATE("AÑO ",#REF!)</f>
        <v>#REF!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1" customHeight="1" x14ac:dyDescent="0.3">
      <c r="A14" s="54"/>
      <c r="B14" s="186"/>
      <c r="C14" s="188"/>
      <c r="D14" s="184"/>
      <c r="E14" s="188"/>
      <c r="F14" s="182"/>
    </row>
    <row r="15" spans="1:8" ht="15" x14ac:dyDescent="0.3">
      <c r="A15" s="54"/>
      <c r="B15" s="55" t="s">
        <v>31</v>
      </c>
      <c r="C15" s="42">
        <v>0</v>
      </c>
      <c r="D15" s="56">
        <v>1</v>
      </c>
      <c r="E15" s="168">
        <f>+C15</f>
        <v>0</v>
      </c>
      <c r="F15" s="40"/>
    </row>
    <row r="16" spans="1:8" ht="15" x14ac:dyDescent="0.3">
      <c r="A16" s="54"/>
      <c r="B16" s="55" t="s">
        <v>39</v>
      </c>
      <c r="C16" s="42">
        <v>0</v>
      </c>
      <c r="D16" s="56">
        <v>1</v>
      </c>
      <c r="E16" s="168">
        <f t="shared" ref="E16:E26" si="0">+C16</f>
        <v>0</v>
      </c>
      <c r="F16" s="40"/>
    </row>
    <row r="17" spans="1:6" ht="15" x14ac:dyDescent="0.3">
      <c r="A17" s="54"/>
      <c r="B17" s="55" t="s">
        <v>40</v>
      </c>
      <c r="C17" s="42">
        <v>0</v>
      </c>
      <c r="D17" s="56">
        <v>1</v>
      </c>
      <c r="E17" s="168">
        <f t="shared" si="0"/>
        <v>0</v>
      </c>
      <c r="F17" s="40"/>
    </row>
    <row r="18" spans="1:6" ht="15" x14ac:dyDescent="0.3">
      <c r="A18" s="54"/>
      <c r="B18" s="55" t="s">
        <v>41</v>
      </c>
      <c r="C18" s="42">
        <v>0</v>
      </c>
      <c r="D18" s="56">
        <v>1</v>
      </c>
      <c r="E18" s="168">
        <f t="shared" si="0"/>
        <v>0</v>
      </c>
      <c r="F18" s="40"/>
    </row>
    <row r="19" spans="1:6" ht="15" x14ac:dyDescent="0.3">
      <c r="A19" s="54"/>
      <c r="B19" s="55" t="s">
        <v>42</v>
      </c>
      <c r="C19" s="42">
        <v>0</v>
      </c>
      <c r="D19" s="56">
        <v>1</v>
      </c>
      <c r="E19" s="168">
        <f t="shared" si="0"/>
        <v>0</v>
      </c>
      <c r="F19" s="40"/>
    </row>
    <row r="20" spans="1:6" ht="15" x14ac:dyDescent="0.3">
      <c r="A20" s="57"/>
      <c r="B20" s="55" t="s">
        <v>43</v>
      </c>
      <c r="C20" s="42">
        <v>0</v>
      </c>
      <c r="D20" s="56">
        <v>1</v>
      </c>
      <c r="E20" s="168">
        <f t="shared" si="0"/>
        <v>0</v>
      </c>
      <c r="F20" s="40"/>
    </row>
    <row r="21" spans="1:6" ht="15" x14ac:dyDescent="0.3">
      <c r="A21" s="57"/>
      <c r="B21" s="55" t="s">
        <v>45</v>
      </c>
      <c r="C21" s="42">
        <v>0</v>
      </c>
      <c r="D21" s="56">
        <v>1</v>
      </c>
      <c r="E21" s="168">
        <f t="shared" si="0"/>
        <v>0</v>
      </c>
      <c r="F21" s="40"/>
    </row>
    <row r="22" spans="1:6" ht="15" x14ac:dyDescent="0.3">
      <c r="A22" s="57"/>
      <c r="B22" s="55" t="s">
        <v>46</v>
      </c>
      <c r="C22" s="42">
        <v>61474192.910910003</v>
      </c>
      <c r="D22" s="56">
        <v>1</v>
      </c>
      <c r="E22" s="168">
        <f t="shared" si="0"/>
        <v>61474192.910910003</v>
      </c>
      <c r="F22" s="40"/>
    </row>
    <row r="23" spans="1:6" ht="15" x14ac:dyDescent="0.3">
      <c r="A23" s="57"/>
      <c r="B23" s="55" t="s">
        <v>47</v>
      </c>
      <c r="C23" s="42">
        <v>53281212.341777846</v>
      </c>
      <c r="D23" s="56">
        <v>1</v>
      </c>
      <c r="E23" s="168">
        <f t="shared" si="0"/>
        <v>53281212.341777846</v>
      </c>
      <c r="F23" s="40"/>
    </row>
    <row r="24" spans="1:6" ht="15" x14ac:dyDescent="0.3">
      <c r="A24" s="57"/>
      <c r="B24" s="55" t="s">
        <v>48</v>
      </c>
      <c r="C24" s="42">
        <v>56528155.117976211</v>
      </c>
      <c r="D24" s="56">
        <v>1</v>
      </c>
      <c r="E24" s="168">
        <f t="shared" si="0"/>
        <v>56528155.117976211</v>
      </c>
      <c r="F24" s="40"/>
    </row>
    <row r="25" spans="1:6" ht="15" x14ac:dyDescent="0.3">
      <c r="A25" s="57"/>
      <c r="B25" s="55" t="s">
        <v>49</v>
      </c>
      <c r="C25" s="42">
        <v>52016252.625073045</v>
      </c>
      <c r="D25" s="56">
        <v>1</v>
      </c>
      <c r="E25" s="168">
        <f t="shared" si="0"/>
        <v>52016252.625073045</v>
      </c>
      <c r="F25" s="40"/>
    </row>
    <row r="26" spans="1:6" ht="15" x14ac:dyDescent="0.3">
      <c r="A26" s="57"/>
      <c r="B26" s="55" t="s">
        <v>50</v>
      </c>
      <c r="C26" s="42">
        <v>73002793.67391938</v>
      </c>
      <c r="D26" s="56">
        <v>1</v>
      </c>
      <c r="E26" s="168">
        <f t="shared" si="0"/>
        <v>73002793.67391938</v>
      </c>
      <c r="F26" s="40"/>
    </row>
    <row r="27" spans="1:6" ht="14" x14ac:dyDescent="0.3">
      <c r="B27" s="58" t="s">
        <v>34</v>
      </c>
      <c r="C27" s="59">
        <f>SUM(C22:C26)</f>
        <v>296302606.66965652</v>
      </c>
      <c r="D27" s="60"/>
      <c r="E27" s="169">
        <f>SUM(E15:E26)</f>
        <v>296302606.66965652</v>
      </c>
      <c r="F27" s="62"/>
    </row>
    <row r="28" spans="1:6" ht="14" x14ac:dyDescent="0.3">
      <c r="B28" s="63"/>
      <c r="C28" s="64"/>
      <c r="D28" s="65"/>
      <c r="E28" s="64"/>
      <c r="F28" s="66"/>
    </row>
    <row r="29" spans="1:6" ht="11.25" customHeight="1" x14ac:dyDescent="0.3"/>
    <row r="30" spans="1:6" ht="11.25" customHeight="1" x14ac:dyDescent="0.3">
      <c r="B30" s="73" t="s">
        <v>0</v>
      </c>
      <c r="C30" s="74"/>
      <c r="D30" s="75"/>
      <c r="E30" s="74"/>
      <c r="F30" s="74"/>
    </row>
    <row r="31" spans="1:6" x14ac:dyDescent="0.3">
      <c r="B31" s="74" t="s">
        <v>62</v>
      </c>
      <c r="C31" s="74"/>
      <c r="D31" s="75"/>
      <c r="E31" s="74"/>
      <c r="F31" s="74"/>
    </row>
    <row r="32" spans="1:6" x14ac:dyDescent="0.3">
      <c r="B32" s="74" t="s">
        <v>72</v>
      </c>
      <c r="C32" s="74"/>
      <c r="D32" s="75"/>
      <c r="E32" s="74"/>
      <c r="F32" s="74"/>
    </row>
    <row r="33" spans="2:6" x14ac:dyDescent="0.3">
      <c r="B33" s="74" t="s">
        <v>66</v>
      </c>
      <c r="C33" s="74"/>
      <c r="D33" s="75"/>
      <c r="E33" s="74"/>
      <c r="F33" s="74"/>
    </row>
    <row r="34" spans="2:6" x14ac:dyDescent="0.3">
      <c r="B34" s="32" t="s">
        <v>96</v>
      </c>
    </row>
    <row r="35" spans="2:6" x14ac:dyDescent="0.3">
      <c r="B35" s="32" t="s">
        <v>74</v>
      </c>
      <c r="C35" s="33"/>
      <c r="D35" s="35"/>
      <c r="E35" s="33"/>
      <c r="F35" s="33"/>
    </row>
    <row r="36" spans="2:6" ht="12.75" customHeight="1" x14ac:dyDescent="0.3">
      <c r="B36" s="190" t="s">
        <v>105</v>
      </c>
      <c r="C36" s="190"/>
      <c r="D36" s="190"/>
      <c r="E36" s="190"/>
      <c r="F36" s="190"/>
    </row>
    <row r="37" spans="2:6" x14ac:dyDescent="0.3">
      <c r="B37" s="190"/>
      <c r="C37" s="190"/>
      <c r="D37" s="190"/>
      <c r="E37" s="190"/>
      <c r="F37" s="190"/>
    </row>
    <row r="38" spans="2:6" x14ac:dyDescent="0.3">
      <c r="B38" s="33" t="s">
        <v>112</v>
      </c>
      <c r="C38" s="33"/>
      <c r="D38" s="35"/>
      <c r="E38" s="33"/>
      <c r="F38" s="33"/>
    </row>
    <row r="39" spans="2:6" x14ac:dyDescent="0.3">
      <c r="B39" s="32" t="s">
        <v>113</v>
      </c>
      <c r="C39" s="33"/>
      <c r="D39" s="35"/>
      <c r="E39" s="33"/>
      <c r="F39" s="33"/>
    </row>
    <row r="43" spans="2:6" ht="19" x14ac:dyDescent="0.4">
      <c r="B43" s="76" t="s">
        <v>68</v>
      </c>
      <c r="C43" s="77"/>
      <c r="F43" s="78"/>
    </row>
  </sheetData>
  <sheetProtection selectLockedCells="1"/>
  <mergeCells count="7">
    <mergeCell ref="B36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1520">
    <tabColor theme="3" tint="0.39997558519241921"/>
    <pageSetUpPr fitToPage="1"/>
  </sheetPr>
  <dimension ref="A1:AG113"/>
  <sheetViews>
    <sheetView showGridLines="0" zoomScale="70" zoomScaleNormal="70" workbookViewId="0">
      <pane xSplit="4" ySplit="10" topLeftCell="H32" activePane="bottomRight" state="frozen"/>
      <selection activeCell="D18" sqref="D18"/>
      <selection pane="topRight" activeCell="D18" sqref="D18"/>
      <selection pane="bottomLeft" activeCell="D18" sqref="D18"/>
      <selection pane="bottomRight" sqref="A1:AC61"/>
    </sheetView>
  </sheetViews>
  <sheetFormatPr baseColWidth="10" defaultColWidth="0" defaultRowHeight="35.25" customHeight="1" x14ac:dyDescent="0.25"/>
  <cols>
    <col min="1" max="1" width="8.26953125" style="1" customWidth="1"/>
    <col min="2" max="2" width="13.453125" style="1" customWidth="1"/>
    <col min="3" max="3" width="9.26953125" style="1" customWidth="1"/>
    <col min="4" max="4" width="8.81640625" style="1" customWidth="1"/>
    <col min="5" max="14" width="11.81640625" style="1" customWidth="1"/>
    <col min="15" max="22" width="12" style="1" bestFit="1" customWidth="1"/>
    <col min="23" max="25" width="12.81640625" style="1" bestFit="1" customWidth="1"/>
    <col min="26" max="26" width="16.1796875" style="1" customWidth="1"/>
    <col min="27" max="27" width="12.453125" style="1" bestFit="1" customWidth="1"/>
    <col min="28" max="28" width="12" style="1" bestFit="1" customWidth="1"/>
    <col min="29" max="29" width="16.453125" style="1" bestFit="1" customWidth="1"/>
    <col min="30" max="30" width="3.453125" style="1" customWidth="1"/>
    <col min="31" max="31" width="3.453125" style="1" hidden="1" customWidth="1"/>
    <col min="32" max="32" width="5.26953125" style="1" hidden="1" customWidth="1"/>
    <col min="33" max="33" width="9.81640625" style="1" hidden="1" customWidth="1"/>
    <col min="34" max="16384" width="3.453125" style="1" hidden="1"/>
  </cols>
  <sheetData>
    <row r="1" spans="1:33" ht="16.5" x14ac:dyDescent="0.25">
      <c r="A1" s="79" t="s">
        <v>79</v>
      </c>
    </row>
    <row r="2" spans="1:33" ht="16.5" x14ac:dyDescent="0.25">
      <c r="A2" s="79" t="s">
        <v>55</v>
      </c>
      <c r="C2" s="80"/>
      <c r="D2" s="203"/>
      <c r="E2" s="203"/>
      <c r="F2" s="81"/>
    </row>
    <row r="3" spans="1:33" ht="16.5" x14ac:dyDescent="0.25">
      <c r="A3" s="79" t="s">
        <v>56</v>
      </c>
      <c r="C3" s="80"/>
      <c r="D3" s="82" t="str">
        <f>+'Formato Resumen 21'!C6</f>
        <v>GM-21-003</v>
      </c>
      <c r="E3" s="81"/>
      <c r="F3" s="81"/>
    </row>
    <row r="4" spans="1:33" ht="16.5" x14ac:dyDescent="0.25">
      <c r="A4" s="79" t="s">
        <v>57</v>
      </c>
      <c r="C4" s="80"/>
      <c r="D4" s="2"/>
      <c r="E4" s="81"/>
      <c r="F4" s="81"/>
      <c r="H4" s="83"/>
    </row>
    <row r="5" spans="1:33" ht="16.5" x14ac:dyDescent="0.25">
      <c r="A5" s="79" t="s">
        <v>59</v>
      </c>
      <c r="C5" s="80"/>
      <c r="D5" s="2"/>
      <c r="E5" s="81"/>
      <c r="F5" s="81"/>
    </row>
    <row r="6" spans="1:33" ht="16.5" x14ac:dyDescent="0.25">
      <c r="A6" s="79" t="s">
        <v>28</v>
      </c>
      <c r="C6" s="80"/>
      <c r="D6" s="154" t="e">
        <f>#REF!</f>
        <v>#REF!</v>
      </c>
      <c r="E6" s="84"/>
      <c r="F6" s="84"/>
    </row>
    <row r="7" spans="1:33" ht="16.5" x14ac:dyDescent="0.25">
      <c r="A7" s="79" t="s">
        <v>29</v>
      </c>
      <c r="C7" s="80"/>
      <c r="D7" s="85" t="s">
        <v>61</v>
      </c>
      <c r="E7" s="81"/>
      <c r="F7" s="81"/>
      <c r="X7" s="86"/>
      <c r="Y7" s="86"/>
    </row>
    <row r="8" spans="1:33" ht="13.5" customHeight="1" x14ac:dyDescent="0.4">
      <c r="A8" s="87" t="s">
        <v>60</v>
      </c>
      <c r="D8" s="85" t="s">
        <v>38</v>
      </c>
      <c r="X8" s="86"/>
      <c r="Y8" s="86"/>
    </row>
    <row r="9" spans="1:33" ht="16" thickBot="1" x14ac:dyDescent="0.3">
      <c r="C9" s="195"/>
      <c r="D9" s="195"/>
    </row>
    <row r="10" spans="1:33" s="93" customFormat="1" ht="26.5" thickBot="1" x14ac:dyDescent="0.3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91" t="s">
        <v>27</v>
      </c>
      <c r="AC10" s="92" t="s">
        <v>34</v>
      </c>
    </row>
    <row r="11" spans="1:33" ht="14" x14ac:dyDescent="0.25">
      <c r="A11" s="201" t="e">
        <f>+DATE(#REF!,1,1)</f>
        <v>#REF!</v>
      </c>
      <c r="B11" s="199">
        <f>+'Formato Resumen 21'!E15</f>
        <v>131225.01034613952</v>
      </c>
      <c r="C11" s="94" t="s">
        <v>35</v>
      </c>
      <c r="D11" s="95" t="e">
        <f>#REF!</f>
        <v>#REF!</v>
      </c>
      <c r="E11" s="96" t="str">
        <f t="shared" ref="E11:AB11" si="0">IF(ISERROR(E64/$AC67*$B11),"",(E64/$AC67*$B11))</f>
        <v/>
      </c>
      <c r="F11" s="97" t="str">
        <f t="shared" si="0"/>
        <v/>
      </c>
      <c r="G11" s="97" t="str">
        <f t="shared" si="0"/>
        <v/>
      </c>
      <c r="H11" s="97" t="str">
        <f t="shared" si="0"/>
        <v/>
      </c>
      <c r="I11" s="97" t="str">
        <f t="shared" si="0"/>
        <v/>
      </c>
      <c r="J11" s="97" t="str">
        <f t="shared" si="0"/>
        <v/>
      </c>
      <c r="K11" s="97" t="str">
        <f t="shared" si="0"/>
        <v/>
      </c>
      <c r="L11" s="97" t="str">
        <f t="shared" si="0"/>
        <v/>
      </c>
      <c r="M11" s="97" t="str">
        <f t="shared" si="0"/>
        <v/>
      </c>
      <c r="N11" s="97" t="str">
        <f t="shared" si="0"/>
        <v/>
      </c>
      <c r="O11" s="97" t="str">
        <f t="shared" si="0"/>
        <v/>
      </c>
      <c r="P11" s="97" t="str">
        <f t="shared" si="0"/>
        <v/>
      </c>
      <c r="Q11" s="97" t="str">
        <f t="shared" si="0"/>
        <v/>
      </c>
      <c r="R11" s="97" t="str">
        <f t="shared" si="0"/>
        <v/>
      </c>
      <c r="S11" s="97" t="str">
        <f t="shared" si="0"/>
        <v/>
      </c>
      <c r="T11" s="97" t="str">
        <f t="shared" si="0"/>
        <v/>
      </c>
      <c r="U11" s="97" t="str">
        <f t="shared" si="0"/>
        <v/>
      </c>
      <c r="V11" s="97" t="str">
        <f t="shared" si="0"/>
        <v/>
      </c>
      <c r="W11" s="97" t="str">
        <f t="shared" si="0"/>
        <v/>
      </c>
      <c r="X11" s="97" t="str">
        <f t="shared" si="0"/>
        <v/>
      </c>
      <c r="Y11" s="97" t="str">
        <f t="shared" si="0"/>
        <v/>
      </c>
      <c r="Z11" s="97" t="str">
        <f t="shared" si="0"/>
        <v/>
      </c>
      <c r="AA11" s="97" t="str">
        <f t="shared" si="0"/>
        <v/>
      </c>
      <c r="AB11" s="98" t="str">
        <f t="shared" si="0"/>
        <v/>
      </c>
      <c r="AC11" s="99" t="e">
        <f>+SUM(E11:AB11)*D11</f>
        <v>#REF!</v>
      </c>
      <c r="AF11" s="1" t="s">
        <v>1</v>
      </c>
      <c r="AG11" s="1">
        <v>1</v>
      </c>
    </row>
    <row r="12" spans="1:33" ht="14" x14ac:dyDescent="0.25">
      <c r="A12" s="201"/>
      <c r="B12" s="199"/>
      <c r="C12" s="100" t="s">
        <v>36</v>
      </c>
      <c r="D12" s="101" t="e">
        <f>#REF!</f>
        <v>#REF!</v>
      </c>
      <c r="E12" s="102" t="str">
        <f t="shared" ref="E12:AB12" si="1">IF(ISERROR(E65/$AC67*$B11),"",(E65/$AC67*$B11))</f>
        <v/>
      </c>
      <c r="F12" s="103" t="str">
        <f t="shared" si="1"/>
        <v/>
      </c>
      <c r="G12" s="103" t="str">
        <f t="shared" si="1"/>
        <v/>
      </c>
      <c r="H12" s="103" t="str">
        <f t="shared" si="1"/>
        <v/>
      </c>
      <c r="I12" s="103" t="str">
        <f t="shared" si="1"/>
        <v/>
      </c>
      <c r="J12" s="103" t="str">
        <f t="shared" si="1"/>
        <v/>
      </c>
      <c r="K12" s="103" t="str">
        <f t="shared" si="1"/>
        <v/>
      </c>
      <c r="L12" s="103" t="str">
        <f t="shared" si="1"/>
        <v/>
      </c>
      <c r="M12" s="103" t="str">
        <f t="shared" si="1"/>
        <v/>
      </c>
      <c r="N12" s="103" t="str">
        <f t="shared" si="1"/>
        <v/>
      </c>
      <c r="O12" s="103" t="str">
        <f t="shared" si="1"/>
        <v/>
      </c>
      <c r="P12" s="103" t="str">
        <f t="shared" si="1"/>
        <v/>
      </c>
      <c r="Q12" s="103" t="str">
        <f t="shared" si="1"/>
        <v/>
      </c>
      <c r="R12" s="103" t="str">
        <f t="shared" si="1"/>
        <v/>
      </c>
      <c r="S12" s="103" t="str">
        <f t="shared" si="1"/>
        <v/>
      </c>
      <c r="T12" s="103" t="str">
        <f t="shared" si="1"/>
        <v/>
      </c>
      <c r="U12" s="103" t="str">
        <f t="shared" si="1"/>
        <v/>
      </c>
      <c r="V12" s="103" t="str">
        <f t="shared" si="1"/>
        <v/>
      </c>
      <c r="W12" s="103" t="str">
        <f t="shared" si="1"/>
        <v/>
      </c>
      <c r="X12" s="103" t="str">
        <f t="shared" si="1"/>
        <v/>
      </c>
      <c r="Y12" s="103" t="str">
        <f t="shared" si="1"/>
        <v/>
      </c>
      <c r="Z12" s="103" t="str">
        <f t="shared" si="1"/>
        <v/>
      </c>
      <c r="AA12" s="103" t="str">
        <f t="shared" si="1"/>
        <v/>
      </c>
      <c r="AB12" s="104" t="str">
        <f t="shared" si="1"/>
        <v/>
      </c>
      <c r="AC12" s="105" t="e">
        <f>+SUM(E12:AB12)*D12</f>
        <v>#REF!</v>
      </c>
      <c r="AF12" s="1" t="s">
        <v>3</v>
      </c>
      <c r="AG12" s="1">
        <f>AG11</f>
        <v>1</v>
      </c>
    </row>
    <row r="13" spans="1:33" ht="14" x14ac:dyDescent="0.25">
      <c r="A13" s="201"/>
      <c r="B13" s="199"/>
      <c r="C13" s="106" t="s">
        <v>37</v>
      </c>
      <c r="D13" s="107" t="e">
        <f>#REF!</f>
        <v>#REF!</v>
      </c>
      <c r="E13" s="108" t="str">
        <f t="shared" ref="E13:AB13" si="2">IF(ISERROR(E66/$AC67*$B11),"",(E66/$AC67*$B11))</f>
        <v/>
      </c>
      <c r="F13" s="109" t="str">
        <f t="shared" si="2"/>
        <v/>
      </c>
      <c r="G13" s="109" t="str">
        <f t="shared" si="2"/>
        <v/>
      </c>
      <c r="H13" s="109" t="str">
        <f t="shared" si="2"/>
        <v/>
      </c>
      <c r="I13" s="109" t="str">
        <f t="shared" si="2"/>
        <v/>
      </c>
      <c r="J13" s="109" t="str">
        <f t="shared" si="2"/>
        <v/>
      </c>
      <c r="K13" s="109" t="str">
        <f t="shared" si="2"/>
        <v/>
      </c>
      <c r="L13" s="109" t="str">
        <f t="shared" si="2"/>
        <v/>
      </c>
      <c r="M13" s="109" t="str">
        <f t="shared" si="2"/>
        <v/>
      </c>
      <c r="N13" s="109" t="str">
        <f t="shared" si="2"/>
        <v/>
      </c>
      <c r="O13" s="109" t="str">
        <f t="shared" si="2"/>
        <v/>
      </c>
      <c r="P13" s="109" t="str">
        <f t="shared" si="2"/>
        <v/>
      </c>
      <c r="Q13" s="109" t="str">
        <f t="shared" si="2"/>
        <v/>
      </c>
      <c r="R13" s="109" t="str">
        <f t="shared" si="2"/>
        <v/>
      </c>
      <c r="S13" s="109" t="str">
        <f t="shared" si="2"/>
        <v/>
      </c>
      <c r="T13" s="109" t="str">
        <f t="shared" si="2"/>
        <v/>
      </c>
      <c r="U13" s="109" t="str">
        <f t="shared" si="2"/>
        <v/>
      </c>
      <c r="V13" s="109" t="str">
        <f t="shared" si="2"/>
        <v/>
      </c>
      <c r="W13" s="109" t="str">
        <f t="shared" si="2"/>
        <v/>
      </c>
      <c r="X13" s="109" t="str">
        <f t="shared" si="2"/>
        <v/>
      </c>
      <c r="Y13" s="109" t="str">
        <f t="shared" si="2"/>
        <v/>
      </c>
      <c r="Z13" s="109" t="str">
        <f t="shared" si="2"/>
        <v/>
      </c>
      <c r="AA13" s="109" t="str">
        <f t="shared" si="2"/>
        <v/>
      </c>
      <c r="AB13" s="110" t="str">
        <f t="shared" si="2"/>
        <v/>
      </c>
      <c r="AC13" s="111" t="e">
        <f>+SUM(E13:AB13)*D13</f>
        <v>#REF!</v>
      </c>
      <c r="AF13" s="1" t="s">
        <v>2</v>
      </c>
      <c r="AG13" s="1">
        <f>AG12</f>
        <v>1</v>
      </c>
    </row>
    <row r="14" spans="1:33" ht="14.5" thickBot="1" x14ac:dyDescent="0.3">
      <c r="A14" s="202"/>
      <c r="B14" s="200"/>
      <c r="C14" s="112" t="s">
        <v>34</v>
      </c>
      <c r="D14" s="113" t="e">
        <f>+SUM(D11:D13)</f>
        <v>#REF!</v>
      </c>
      <c r="E14" s="114" t="str">
        <f t="shared" ref="E14:AB14" si="3">IF(ISERROR(E11*$D11+E12*$D12+E13*$D13),"",(E11*$D11+E12*$D12+E13*$D13))</f>
        <v/>
      </c>
      <c r="F14" s="115" t="str">
        <f t="shared" si="3"/>
        <v/>
      </c>
      <c r="G14" s="115" t="str">
        <f t="shared" si="3"/>
        <v/>
      </c>
      <c r="H14" s="115" t="str">
        <f t="shared" si="3"/>
        <v/>
      </c>
      <c r="I14" s="115" t="str">
        <f t="shared" si="3"/>
        <v/>
      </c>
      <c r="J14" s="115" t="str">
        <f t="shared" si="3"/>
        <v/>
      </c>
      <c r="K14" s="115" t="str">
        <f t="shared" si="3"/>
        <v/>
      </c>
      <c r="L14" s="115" t="str">
        <f t="shared" si="3"/>
        <v/>
      </c>
      <c r="M14" s="115" t="str">
        <f t="shared" si="3"/>
        <v/>
      </c>
      <c r="N14" s="115" t="str">
        <f t="shared" si="3"/>
        <v/>
      </c>
      <c r="O14" s="115" t="str">
        <f t="shared" si="3"/>
        <v/>
      </c>
      <c r="P14" s="115" t="str">
        <f t="shared" si="3"/>
        <v/>
      </c>
      <c r="Q14" s="115" t="str">
        <f t="shared" si="3"/>
        <v/>
      </c>
      <c r="R14" s="115" t="str">
        <f t="shared" si="3"/>
        <v/>
      </c>
      <c r="S14" s="115" t="str">
        <f t="shared" si="3"/>
        <v/>
      </c>
      <c r="T14" s="115" t="str">
        <f t="shared" si="3"/>
        <v/>
      </c>
      <c r="U14" s="115" t="str">
        <f t="shared" si="3"/>
        <v/>
      </c>
      <c r="V14" s="115" t="str">
        <f t="shared" si="3"/>
        <v/>
      </c>
      <c r="W14" s="115" t="str">
        <f t="shared" si="3"/>
        <v/>
      </c>
      <c r="X14" s="115" t="str">
        <f t="shared" si="3"/>
        <v/>
      </c>
      <c r="Y14" s="115" t="str">
        <f t="shared" si="3"/>
        <v/>
      </c>
      <c r="Z14" s="115" t="str">
        <f t="shared" si="3"/>
        <v/>
      </c>
      <c r="AA14" s="115" t="str">
        <f t="shared" si="3"/>
        <v/>
      </c>
      <c r="AB14" s="116" t="str">
        <f t="shared" si="3"/>
        <v/>
      </c>
      <c r="AC14" s="117" t="e">
        <f>+SUM(AC11:AC13)</f>
        <v>#REF!</v>
      </c>
    </row>
    <row r="15" spans="1:33" ht="14" x14ac:dyDescent="0.25">
      <c r="A15" s="201" t="e">
        <f>+DATE(#REF!,1+1,1)</f>
        <v>#REF!</v>
      </c>
      <c r="B15" s="199">
        <f>+'Formato Resumen 21'!E16</f>
        <v>215209.32467248003</v>
      </c>
      <c r="C15" s="94" t="s">
        <v>35</v>
      </c>
      <c r="D15" s="95" t="e">
        <f>#REF!</f>
        <v>#REF!</v>
      </c>
      <c r="E15" s="96" t="str">
        <f t="shared" ref="E15:AB15" si="4">IF(ISERROR(E68/$AC71*$B15),"",(E68/$AC71*$B15))</f>
        <v/>
      </c>
      <c r="F15" s="97" t="str">
        <f t="shared" si="4"/>
        <v/>
      </c>
      <c r="G15" s="97" t="str">
        <f t="shared" si="4"/>
        <v/>
      </c>
      <c r="H15" s="97" t="str">
        <f t="shared" si="4"/>
        <v/>
      </c>
      <c r="I15" s="97" t="str">
        <f t="shared" si="4"/>
        <v/>
      </c>
      <c r="J15" s="97" t="str">
        <f t="shared" si="4"/>
        <v/>
      </c>
      <c r="K15" s="97" t="str">
        <f t="shared" si="4"/>
        <v/>
      </c>
      <c r="L15" s="97" t="str">
        <f t="shared" si="4"/>
        <v/>
      </c>
      <c r="M15" s="97" t="str">
        <f t="shared" si="4"/>
        <v/>
      </c>
      <c r="N15" s="97" t="str">
        <f t="shared" si="4"/>
        <v/>
      </c>
      <c r="O15" s="97" t="str">
        <f t="shared" si="4"/>
        <v/>
      </c>
      <c r="P15" s="97" t="str">
        <f t="shared" si="4"/>
        <v/>
      </c>
      <c r="Q15" s="97" t="str">
        <f t="shared" si="4"/>
        <v/>
      </c>
      <c r="R15" s="97" t="str">
        <f t="shared" si="4"/>
        <v/>
      </c>
      <c r="S15" s="97" t="str">
        <f t="shared" si="4"/>
        <v/>
      </c>
      <c r="T15" s="97" t="str">
        <f t="shared" si="4"/>
        <v/>
      </c>
      <c r="U15" s="97" t="str">
        <f t="shared" si="4"/>
        <v/>
      </c>
      <c r="V15" s="97" t="str">
        <f t="shared" si="4"/>
        <v/>
      </c>
      <c r="W15" s="97" t="str">
        <f t="shared" si="4"/>
        <v/>
      </c>
      <c r="X15" s="97" t="str">
        <f t="shared" si="4"/>
        <v/>
      </c>
      <c r="Y15" s="97" t="str">
        <f t="shared" si="4"/>
        <v/>
      </c>
      <c r="Z15" s="97" t="str">
        <f t="shared" si="4"/>
        <v/>
      </c>
      <c r="AA15" s="97" t="str">
        <f t="shared" si="4"/>
        <v/>
      </c>
      <c r="AB15" s="98" t="str">
        <f t="shared" si="4"/>
        <v/>
      </c>
      <c r="AC15" s="99" t="e">
        <f>+SUM(E15:AB15)*D15</f>
        <v>#REF!</v>
      </c>
      <c r="AF15" s="1" t="str">
        <f>AF11</f>
        <v>ORD</v>
      </c>
      <c r="AG15" s="1">
        <f>AG11+1</f>
        <v>2</v>
      </c>
    </row>
    <row r="16" spans="1:33" ht="14" x14ac:dyDescent="0.25">
      <c r="A16" s="201"/>
      <c r="B16" s="199"/>
      <c r="C16" s="100" t="s">
        <v>36</v>
      </c>
      <c r="D16" s="101" t="e">
        <f>#REF!</f>
        <v>#REF!</v>
      </c>
      <c r="E16" s="102" t="str">
        <f t="shared" ref="E16:AB16" si="5">IF(ISERROR(E69/$AC71*$B15),"",(E69/$AC71*$B15))</f>
        <v/>
      </c>
      <c r="F16" s="103" t="str">
        <f t="shared" si="5"/>
        <v/>
      </c>
      <c r="G16" s="103" t="str">
        <f t="shared" si="5"/>
        <v/>
      </c>
      <c r="H16" s="103" t="str">
        <f t="shared" si="5"/>
        <v/>
      </c>
      <c r="I16" s="103" t="str">
        <f t="shared" si="5"/>
        <v/>
      </c>
      <c r="J16" s="103" t="str">
        <f t="shared" si="5"/>
        <v/>
      </c>
      <c r="K16" s="103" t="str">
        <f t="shared" si="5"/>
        <v/>
      </c>
      <c r="L16" s="103" t="str">
        <f t="shared" si="5"/>
        <v/>
      </c>
      <c r="M16" s="103" t="str">
        <f t="shared" si="5"/>
        <v/>
      </c>
      <c r="N16" s="103" t="str">
        <f t="shared" si="5"/>
        <v/>
      </c>
      <c r="O16" s="103" t="str">
        <f t="shared" si="5"/>
        <v/>
      </c>
      <c r="P16" s="103" t="str">
        <f t="shared" si="5"/>
        <v/>
      </c>
      <c r="Q16" s="103" t="str">
        <f t="shared" si="5"/>
        <v/>
      </c>
      <c r="R16" s="103" t="str">
        <f t="shared" si="5"/>
        <v/>
      </c>
      <c r="S16" s="103" t="str">
        <f t="shared" si="5"/>
        <v/>
      </c>
      <c r="T16" s="103" t="str">
        <f t="shared" si="5"/>
        <v/>
      </c>
      <c r="U16" s="103" t="str">
        <f t="shared" si="5"/>
        <v/>
      </c>
      <c r="V16" s="103" t="str">
        <f t="shared" si="5"/>
        <v/>
      </c>
      <c r="W16" s="103" t="str">
        <f t="shared" si="5"/>
        <v/>
      </c>
      <c r="X16" s="103" t="str">
        <f t="shared" si="5"/>
        <v/>
      </c>
      <c r="Y16" s="103" t="str">
        <f t="shared" si="5"/>
        <v/>
      </c>
      <c r="Z16" s="103" t="str">
        <f t="shared" si="5"/>
        <v/>
      </c>
      <c r="AA16" s="103" t="str">
        <f t="shared" si="5"/>
        <v/>
      </c>
      <c r="AB16" s="104" t="str">
        <f t="shared" si="5"/>
        <v/>
      </c>
      <c r="AC16" s="105" t="e">
        <f>+SUM(E16:AB16)*D16</f>
        <v>#REF!</v>
      </c>
      <c r="AF16" s="1" t="str">
        <f>AF12</f>
        <v>SÁB</v>
      </c>
      <c r="AG16" s="1">
        <f>AG15</f>
        <v>2</v>
      </c>
    </row>
    <row r="17" spans="1:33" ht="14" x14ac:dyDescent="0.25">
      <c r="A17" s="201"/>
      <c r="B17" s="199"/>
      <c r="C17" s="106" t="s">
        <v>37</v>
      </c>
      <c r="D17" s="107" t="e">
        <f>#REF!</f>
        <v>#REF!</v>
      </c>
      <c r="E17" s="108" t="str">
        <f t="shared" ref="E17:AB17" si="6">IF(ISERROR(E70/$AC71*$B15),"",(E70/$AC71*$B15))</f>
        <v/>
      </c>
      <c r="F17" s="109" t="str">
        <f t="shared" si="6"/>
        <v/>
      </c>
      <c r="G17" s="109" t="str">
        <f t="shared" si="6"/>
        <v/>
      </c>
      <c r="H17" s="109" t="str">
        <f t="shared" si="6"/>
        <v/>
      </c>
      <c r="I17" s="109" t="str">
        <f t="shared" si="6"/>
        <v/>
      </c>
      <c r="J17" s="109" t="str">
        <f t="shared" si="6"/>
        <v/>
      </c>
      <c r="K17" s="109" t="str">
        <f t="shared" si="6"/>
        <v/>
      </c>
      <c r="L17" s="109" t="str">
        <f t="shared" si="6"/>
        <v/>
      </c>
      <c r="M17" s="109" t="str">
        <f t="shared" si="6"/>
        <v/>
      </c>
      <c r="N17" s="109" t="str">
        <f t="shared" si="6"/>
        <v/>
      </c>
      <c r="O17" s="109" t="str">
        <f t="shared" si="6"/>
        <v/>
      </c>
      <c r="P17" s="109" t="str">
        <f t="shared" si="6"/>
        <v/>
      </c>
      <c r="Q17" s="109" t="str">
        <f t="shared" si="6"/>
        <v/>
      </c>
      <c r="R17" s="109" t="str">
        <f t="shared" si="6"/>
        <v/>
      </c>
      <c r="S17" s="109" t="str">
        <f t="shared" si="6"/>
        <v/>
      </c>
      <c r="T17" s="109" t="str">
        <f t="shared" si="6"/>
        <v/>
      </c>
      <c r="U17" s="109" t="str">
        <f t="shared" si="6"/>
        <v/>
      </c>
      <c r="V17" s="109" t="str">
        <f t="shared" si="6"/>
        <v/>
      </c>
      <c r="W17" s="109" t="str">
        <f t="shared" si="6"/>
        <v/>
      </c>
      <c r="X17" s="109" t="str">
        <f t="shared" si="6"/>
        <v/>
      </c>
      <c r="Y17" s="109" t="str">
        <f t="shared" si="6"/>
        <v/>
      </c>
      <c r="Z17" s="109" t="str">
        <f t="shared" si="6"/>
        <v/>
      </c>
      <c r="AA17" s="109" t="str">
        <f t="shared" si="6"/>
        <v/>
      </c>
      <c r="AB17" s="110" t="str">
        <f t="shared" si="6"/>
        <v/>
      </c>
      <c r="AC17" s="111" t="e">
        <f>+SUM(E17:AB17)*D17</f>
        <v>#REF!</v>
      </c>
      <c r="AF17" s="1" t="str">
        <f>AF13</f>
        <v>FES</v>
      </c>
      <c r="AG17" s="1">
        <f>AG16</f>
        <v>2</v>
      </c>
    </row>
    <row r="18" spans="1:33" ht="14.5" thickBot="1" x14ac:dyDescent="0.3">
      <c r="A18" s="202"/>
      <c r="B18" s="200"/>
      <c r="C18" s="112" t="s">
        <v>34</v>
      </c>
      <c r="D18" s="113" t="e">
        <f>+SUM(D15:D17)</f>
        <v>#REF!</v>
      </c>
      <c r="E18" s="114" t="str">
        <f t="shared" ref="E18:AB18" si="7">IF(ISERROR(E15*$D15+E16*$D16+E17*$D17),"",(E15*$D15+E16*$D16+E17*$D17))</f>
        <v/>
      </c>
      <c r="F18" s="115" t="str">
        <f t="shared" si="7"/>
        <v/>
      </c>
      <c r="G18" s="115" t="str">
        <f t="shared" si="7"/>
        <v/>
      </c>
      <c r="H18" s="115" t="str">
        <f t="shared" si="7"/>
        <v/>
      </c>
      <c r="I18" s="115" t="str">
        <f t="shared" si="7"/>
        <v/>
      </c>
      <c r="J18" s="115" t="str">
        <f t="shared" si="7"/>
        <v/>
      </c>
      <c r="K18" s="115" t="str">
        <f t="shared" si="7"/>
        <v/>
      </c>
      <c r="L18" s="115" t="str">
        <f t="shared" si="7"/>
        <v/>
      </c>
      <c r="M18" s="115" t="str">
        <f t="shared" si="7"/>
        <v/>
      </c>
      <c r="N18" s="115" t="str">
        <f t="shared" si="7"/>
        <v/>
      </c>
      <c r="O18" s="115" t="str">
        <f t="shared" si="7"/>
        <v/>
      </c>
      <c r="P18" s="115" t="str">
        <f t="shared" si="7"/>
        <v/>
      </c>
      <c r="Q18" s="115" t="str">
        <f t="shared" si="7"/>
        <v/>
      </c>
      <c r="R18" s="115" t="str">
        <f t="shared" si="7"/>
        <v/>
      </c>
      <c r="S18" s="115" t="str">
        <f t="shared" si="7"/>
        <v/>
      </c>
      <c r="T18" s="115" t="str">
        <f t="shared" si="7"/>
        <v/>
      </c>
      <c r="U18" s="115" t="str">
        <f t="shared" si="7"/>
        <v/>
      </c>
      <c r="V18" s="115" t="str">
        <f t="shared" si="7"/>
        <v/>
      </c>
      <c r="W18" s="115" t="str">
        <f t="shared" si="7"/>
        <v/>
      </c>
      <c r="X18" s="115" t="str">
        <f t="shared" si="7"/>
        <v/>
      </c>
      <c r="Y18" s="115" t="str">
        <f t="shared" si="7"/>
        <v/>
      </c>
      <c r="Z18" s="115" t="str">
        <f t="shared" si="7"/>
        <v/>
      </c>
      <c r="AA18" s="115" t="str">
        <f t="shared" si="7"/>
        <v/>
      </c>
      <c r="AB18" s="116" t="str">
        <f t="shared" si="7"/>
        <v/>
      </c>
      <c r="AC18" s="117" t="e">
        <f>+SUM(AC15:AC17)</f>
        <v>#REF!</v>
      </c>
    </row>
    <row r="19" spans="1:33" ht="14" x14ac:dyDescent="0.25">
      <c r="A19" s="204" t="e">
        <f>+DATE(#REF!,3,1)</f>
        <v>#REF!</v>
      </c>
      <c r="B19" s="199">
        <f>+'Formato Resumen 21'!E17</f>
        <v>210481.13392162236</v>
      </c>
      <c r="C19" s="94" t="s">
        <v>35</v>
      </c>
      <c r="D19" s="95" t="e">
        <f>#REF!</f>
        <v>#REF!</v>
      </c>
      <c r="E19" s="96" t="str">
        <f t="shared" ref="E19:AB19" si="8">IF(ISERROR(E72/$AC75*$B19),"",(E72/$AC75*$B19))</f>
        <v/>
      </c>
      <c r="F19" s="97" t="str">
        <f t="shared" si="8"/>
        <v/>
      </c>
      <c r="G19" s="97" t="str">
        <f t="shared" si="8"/>
        <v/>
      </c>
      <c r="H19" s="97" t="str">
        <f t="shared" si="8"/>
        <v/>
      </c>
      <c r="I19" s="97" t="str">
        <f t="shared" si="8"/>
        <v/>
      </c>
      <c r="J19" s="97" t="str">
        <f t="shared" si="8"/>
        <v/>
      </c>
      <c r="K19" s="97" t="str">
        <f t="shared" si="8"/>
        <v/>
      </c>
      <c r="L19" s="97" t="str">
        <f t="shared" si="8"/>
        <v/>
      </c>
      <c r="M19" s="97" t="str">
        <f t="shared" si="8"/>
        <v/>
      </c>
      <c r="N19" s="97" t="str">
        <f t="shared" si="8"/>
        <v/>
      </c>
      <c r="O19" s="97" t="str">
        <f t="shared" si="8"/>
        <v/>
      </c>
      <c r="P19" s="97" t="str">
        <f t="shared" si="8"/>
        <v/>
      </c>
      <c r="Q19" s="97" t="str">
        <f t="shared" si="8"/>
        <v/>
      </c>
      <c r="R19" s="97" t="str">
        <f t="shared" si="8"/>
        <v/>
      </c>
      <c r="S19" s="97" t="str">
        <f t="shared" si="8"/>
        <v/>
      </c>
      <c r="T19" s="97" t="str">
        <f t="shared" si="8"/>
        <v/>
      </c>
      <c r="U19" s="97" t="str">
        <f t="shared" si="8"/>
        <v/>
      </c>
      <c r="V19" s="97" t="str">
        <f t="shared" si="8"/>
        <v/>
      </c>
      <c r="W19" s="97" t="str">
        <f t="shared" si="8"/>
        <v/>
      </c>
      <c r="X19" s="97" t="str">
        <f t="shared" si="8"/>
        <v/>
      </c>
      <c r="Y19" s="97" t="str">
        <f t="shared" si="8"/>
        <v/>
      </c>
      <c r="Z19" s="97" t="str">
        <f t="shared" si="8"/>
        <v/>
      </c>
      <c r="AA19" s="97" t="str">
        <f t="shared" si="8"/>
        <v/>
      </c>
      <c r="AB19" s="98" t="str">
        <f t="shared" si="8"/>
        <v/>
      </c>
      <c r="AC19" s="99" t="e">
        <f>+SUM(E19:AB19)*D19</f>
        <v>#REF!</v>
      </c>
      <c r="AF19" s="1" t="str">
        <f>AF15</f>
        <v>ORD</v>
      </c>
      <c r="AG19" s="1">
        <f>AG15+1</f>
        <v>3</v>
      </c>
    </row>
    <row r="20" spans="1:33" ht="14" x14ac:dyDescent="0.25">
      <c r="A20" s="201"/>
      <c r="B20" s="199"/>
      <c r="C20" s="100" t="s">
        <v>36</v>
      </c>
      <c r="D20" s="101" t="e">
        <f>#REF!</f>
        <v>#REF!</v>
      </c>
      <c r="E20" s="102" t="str">
        <f t="shared" ref="E20:AB20" si="9">IF(ISERROR(E73/$AC75*$B19),"",(E73/$AC75*$B19))</f>
        <v/>
      </c>
      <c r="F20" s="103" t="str">
        <f t="shared" si="9"/>
        <v/>
      </c>
      <c r="G20" s="103" t="str">
        <f t="shared" si="9"/>
        <v/>
      </c>
      <c r="H20" s="103" t="str">
        <f t="shared" si="9"/>
        <v/>
      </c>
      <c r="I20" s="103" t="str">
        <f t="shared" si="9"/>
        <v/>
      </c>
      <c r="J20" s="103" t="str">
        <f t="shared" si="9"/>
        <v/>
      </c>
      <c r="K20" s="103" t="str">
        <f t="shared" si="9"/>
        <v/>
      </c>
      <c r="L20" s="103" t="str">
        <f t="shared" si="9"/>
        <v/>
      </c>
      <c r="M20" s="103" t="str">
        <f t="shared" si="9"/>
        <v/>
      </c>
      <c r="N20" s="103" t="str">
        <f t="shared" si="9"/>
        <v/>
      </c>
      <c r="O20" s="103" t="str">
        <f t="shared" si="9"/>
        <v/>
      </c>
      <c r="P20" s="103" t="str">
        <f t="shared" si="9"/>
        <v/>
      </c>
      <c r="Q20" s="103" t="str">
        <f t="shared" si="9"/>
        <v/>
      </c>
      <c r="R20" s="103" t="str">
        <f t="shared" si="9"/>
        <v/>
      </c>
      <c r="S20" s="103" t="str">
        <f t="shared" si="9"/>
        <v/>
      </c>
      <c r="T20" s="103" t="str">
        <f t="shared" si="9"/>
        <v/>
      </c>
      <c r="U20" s="103" t="str">
        <f t="shared" si="9"/>
        <v/>
      </c>
      <c r="V20" s="103" t="str">
        <f t="shared" si="9"/>
        <v/>
      </c>
      <c r="W20" s="103" t="str">
        <f t="shared" si="9"/>
        <v/>
      </c>
      <c r="X20" s="103" t="str">
        <f t="shared" si="9"/>
        <v/>
      </c>
      <c r="Y20" s="103" t="str">
        <f t="shared" si="9"/>
        <v/>
      </c>
      <c r="Z20" s="103" t="str">
        <f t="shared" si="9"/>
        <v/>
      </c>
      <c r="AA20" s="103" t="str">
        <f t="shared" si="9"/>
        <v/>
      </c>
      <c r="AB20" s="104" t="str">
        <f t="shared" si="9"/>
        <v/>
      </c>
      <c r="AC20" s="105" t="e">
        <f>+SUM(E20:AB20)*D20</f>
        <v>#REF!</v>
      </c>
      <c r="AF20" s="1" t="str">
        <f>AF16</f>
        <v>SÁB</v>
      </c>
      <c r="AG20" s="1">
        <f>AG19</f>
        <v>3</v>
      </c>
    </row>
    <row r="21" spans="1:33" ht="14" x14ac:dyDescent="0.25">
      <c r="A21" s="201"/>
      <c r="B21" s="199"/>
      <c r="C21" s="106" t="s">
        <v>37</v>
      </c>
      <c r="D21" s="107" t="e">
        <f>#REF!</f>
        <v>#REF!</v>
      </c>
      <c r="E21" s="108" t="str">
        <f t="shared" ref="E21:AB21" si="10">IF(ISERROR(E74/$AC75*$B19),"",(E74/$AC75*$B19))</f>
        <v/>
      </c>
      <c r="F21" s="109" t="str">
        <f t="shared" si="10"/>
        <v/>
      </c>
      <c r="G21" s="109" t="str">
        <f t="shared" si="10"/>
        <v/>
      </c>
      <c r="H21" s="109" t="str">
        <f t="shared" si="10"/>
        <v/>
      </c>
      <c r="I21" s="109" t="str">
        <f t="shared" si="10"/>
        <v/>
      </c>
      <c r="J21" s="109" t="str">
        <f t="shared" si="10"/>
        <v/>
      </c>
      <c r="K21" s="109" t="str">
        <f t="shared" si="10"/>
        <v/>
      </c>
      <c r="L21" s="109" t="str">
        <f t="shared" si="10"/>
        <v/>
      </c>
      <c r="M21" s="109" t="str">
        <f t="shared" si="10"/>
        <v/>
      </c>
      <c r="N21" s="109" t="str">
        <f t="shared" si="10"/>
        <v/>
      </c>
      <c r="O21" s="109" t="str">
        <f t="shared" si="10"/>
        <v/>
      </c>
      <c r="P21" s="109" t="str">
        <f t="shared" si="10"/>
        <v/>
      </c>
      <c r="Q21" s="109" t="str">
        <f t="shared" si="10"/>
        <v/>
      </c>
      <c r="R21" s="109" t="str">
        <f t="shared" si="10"/>
        <v/>
      </c>
      <c r="S21" s="109" t="str">
        <f t="shared" si="10"/>
        <v/>
      </c>
      <c r="T21" s="109" t="str">
        <f t="shared" si="10"/>
        <v/>
      </c>
      <c r="U21" s="109" t="str">
        <f t="shared" si="10"/>
        <v/>
      </c>
      <c r="V21" s="109" t="str">
        <f t="shared" si="10"/>
        <v/>
      </c>
      <c r="W21" s="109" t="str">
        <f t="shared" si="10"/>
        <v/>
      </c>
      <c r="X21" s="109" t="str">
        <f t="shared" si="10"/>
        <v/>
      </c>
      <c r="Y21" s="109" t="str">
        <f t="shared" si="10"/>
        <v/>
      </c>
      <c r="Z21" s="109" t="str">
        <f t="shared" si="10"/>
        <v/>
      </c>
      <c r="AA21" s="109" t="str">
        <f t="shared" si="10"/>
        <v/>
      </c>
      <c r="AB21" s="110" t="str">
        <f t="shared" si="10"/>
        <v/>
      </c>
      <c r="AC21" s="111" t="e">
        <f>+SUM(E21:AB21)*D21</f>
        <v>#REF!</v>
      </c>
      <c r="AF21" s="1" t="str">
        <f>AF17</f>
        <v>FES</v>
      </c>
      <c r="AG21" s="1">
        <f>AG20</f>
        <v>3</v>
      </c>
    </row>
    <row r="22" spans="1:33" ht="14.5" thickBot="1" x14ac:dyDescent="0.3">
      <c r="A22" s="202"/>
      <c r="B22" s="200"/>
      <c r="C22" s="112" t="s">
        <v>34</v>
      </c>
      <c r="D22" s="113" t="e">
        <f>+SUM(D19:D21)</f>
        <v>#REF!</v>
      </c>
      <c r="E22" s="114" t="str">
        <f t="shared" ref="E22:AB22" si="11">IF(ISERROR(E19*$D19+E20*$D20+E21*$D21),"",(E19*$D19+E20*$D20+E21*$D21))</f>
        <v/>
      </c>
      <c r="F22" s="115" t="str">
        <f t="shared" si="11"/>
        <v/>
      </c>
      <c r="G22" s="115" t="str">
        <f t="shared" si="11"/>
        <v/>
      </c>
      <c r="H22" s="115" t="str">
        <f t="shared" si="11"/>
        <v/>
      </c>
      <c r="I22" s="115" t="str">
        <f t="shared" si="11"/>
        <v/>
      </c>
      <c r="J22" s="115" t="str">
        <f t="shared" si="11"/>
        <v/>
      </c>
      <c r="K22" s="115" t="str">
        <f t="shared" si="11"/>
        <v/>
      </c>
      <c r="L22" s="115" t="str">
        <f t="shared" si="11"/>
        <v/>
      </c>
      <c r="M22" s="115" t="str">
        <f t="shared" si="11"/>
        <v/>
      </c>
      <c r="N22" s="115" t="str">
        <f t="shared" si="11"/>
        <v/>
      </c>
      <c r="O22" s="115" t="str">
        <f t="shared" si="11"/>
        <v/>
      </c>
      <c r="P22" s="115" t="str">
        <f t="shared" si="11"/>
        <v/>
      </c>
      <c r="Q22" s="115" t="str">
        <f t="shared" si="11"/>
        <v/>
      </c>
      <c r="R22" s="115" t="str">
        <f t="shared" si="11"/>
        <v/>
      </c>
      <c r="S22" s="115" t="str">
        <f t="shared" si="11"/>
        <v/>
      </c>
      <c r="T22" s="115" t="str">
        <f t="shared" si="11"/>
        <v/>
      </c>
      <c r="U22" s="115" t="str">
        <f t="shared" si="11"/>
        <v/>
      </c>
      <c r="V22" s="115" t="str">
        <f t="shared" si="11"/>
        <v/>
      </c>
      <c r="W22" s="115" t="str">
        <f t="shared" si="11"/>
        <v/>
      </c>
      <c r="X22" s="115" t="str">
        <f t="shared" si="11"/>
        <v/>
      </c>
      <c r="Y22" s="115" t="str">
        <f t="shared" si="11"/>
        <v/>
      </c>
      <c r="Z22" s="115" t="str">
        <f t="shared" si="11"/>
        <v/>
      </c>
      <c r="AA22" s="115" t="str">
        <f t="shared" si="11"/>
        <v/>
      </c>
      <c r="AB22" s="116" t="str">
        <f t="shared" si="11"/>
        <v/>
      </c>
      <c r="AC22" s="117" t="e">
        <f>+SUM(AC19:AC21)</f>
        <v>#REF!</v>
      </c>
    </row>
    <row r="23" spans="1:33" ht="14" x14ac:dyDescent="0.25">
      <c r="A23" s="201" t="e">
        <f>+DATE(#REF!,4,1)</f>
        <v>#REF!</v>
      </c>
      <c r="B23" s="199">
        <f>+'Formato Resumen 21'!E18</f>
        <v>169357.93070678459</v>
      </c>
      <c r="C23" s="94" t="s">
        <v>35</v>
      </c>
      <c r="D23" s="95" t="e">
        <f>#REF!</f>
        <v>#REF!</v>
      </c>
      <c r="E23" s="96" t="str">
        <f t="shared" ref="E23:AB23" si="12">IF(ISERROR(E76/$AC79*$B23),"",(E76/$AC79*$B23))</f>
        <v/>
      </c>
      <c r="F23" s="97" t="str">
        <f t="shared" si="12"/>
        <v/>
      </c>
      <c r="G23" s="97" t="str">
        <f t="shared" si="12"/>
        <v/>
      </c>
      <c r="H23" s="97" t="str">
        <f t="shared" si="12"/>
        <v/>
      </c>
      <c r="I23" s="97" t="str">
        <f t="shared" si="12"/>
        <v/>
      </c>
      <c r="J23" s="97" t="str">
        <f t="shared" si="12"/>
        <v/>
      </c>
      <c r="K23" s="97" t="str">
        <f t="shared" si="12"/>
        <v/>
      </c>
      <c r="L23" s="97" t="str">
        <f t="shared" si="12"/>
        <v/>
      </c>
      <c r="M23" s="97" t="str">
        <f t="shared" si="12"/>
        <v/>
      </c>
      <c r="N23" s="97" t="str">
        <f t="shared" si="12"/>
        <v/>
      </c>
      <c r="O23" s="97" t="str">
        <f t="shared" si="12"/>
        <v/>
      </c>
      <c r="P23" s="97" t="str">
        <f t="shared" si="12"/>
        <v/>
      </c>
      <c r="Q23" s="97" t="str">
        <f t="shared" si="12"/>
        <v/>
      </c>
      <c r="R23" s="97" t="str">
        <f t="shared" si="12"/>
        <v/>
      </c>
      <c r="S23" s="97" t="str">
        <f t="shared" si="12"/>
        <v/>
      </c>
      <c r="T23" s="97" t="str">
        <f t="shared" si="12"/>
        <v/>
      </c>
      <c r="U23" s="97" t="str">
        <f t="shared" si="12"/>
        <v/>
      </c>
      <c r="V23" s="97" t="str">
        <f t="shared" si="12"/>
        <v/>
      </c>
      <c r="W23" s="97" t="str">
        <f t="shared" si="12"/>
        <v/>
      </c>
      <c r="X23" s="97" t="str">
        <f t="shared" si="12"/>
        <v/>
      </c>
      <c r="Y23" s="97" t="str">
        <f t="shared" si="12"/>
        <v/>
      </c>
      <c r="Z23" s="97" t="str">
        <f t="shared" si="12"/>
        <v/>
      </c>
      <c r="AA23" s="97" t="str">
        <f t="shared" si="12"/>
        <v/>
      </c>
      <c r="AB23" s="98" t="str">
        <f t="shared" si="12"/>
        <v/>
      </c>
      <c r="AC23" s="99" t="e">
        <f>+SUM(E23:AB23)*D23</f>
        <v>#REF!</v>
      </c>
      <c r="AF23" s="1" t="str">
        <f>AF19</f>
        <v>ORD</v>
      </c>
      <c r="AG23" s="1">
        <f>AG19+1</f>
        <v>4</v>
      </c>
    </row>
    <row r="24" spans="1:33" ht="14" x14ac:dyDescent="0.25">
      <c r="A24" s="201"/>
      <c r="B24" s="199"/>
      <c r="C24" s="100" t="s">
        <v>36</v>
      </c>
      <c r="D24" s="101" t="e">
        <f>#REF!</f>
        <v>#REF!</v>
      </c>
      <c r="E24" s="102" t="str">
        <f t="shared" ref="E24:AB24" si="13">IF(ISERROR(E77/$AC79*$B23),"",(E77/$AC79*$B23))</f>
        <v/>
      </c>
      <c r="F24" s="103" t="str">
        <f t="shared" si="13"/>
        <v/>
      </c>
      <c r="G24" s="103" t="str">
        <f t="shared" si="13"/>
        <v/>
      </c>
      <c r="H24" s="103" t="str">
        <f t="shared" si="13"/>
        <v/>
      </c>
      <c r="I24" s="103" t="str">
        <f t="shared" si="13"/>
        <v/>
      </c>
      <c r="J24" s="103" t="str">
        <f t="shared" si="13"/>
        <v/>
      </c>
      <c r="K24" s="103" t="str">
        <f t="shared" si="13"/>
        <v/>
      </c>
      <c r="L24" s="103" t="str">
        <f t="shared" si="13"/>
        <v/>
      </c>
      <c r="M24" s="103" t="str">
        <f t="shared" si="13"/>
        <v/>
      </c>
      <c r="N24" s="103" t="str">
        <f t="shared" si="13"/>
        <v/>
      </c>
      <c r="O24" s="103" t="str">
        <f t="shared" si="13"/>
        <v/>
      </c>
      <c r="P24" s="103" t="str">
        <f t="shared" si="13"/>
        <v/>
      </c>
      <c r="Q24" s="103" t="str">
        <f t="shared" si="13"/>
        <v/>
      </c>
      <c r="R24" s="103" t="str">
        <f t="shared" si="13"/>
        <v/>
      </c>
      <c r="S24" s="103" t="str">
        <f t="shared" si="13"/>
        <v/>
      </c>
      <c r="T24" s="103" t="str">
        <f t="shared" si="13"/>
        <v/>
      </c>
      <c r="U24" s="103" t="str">
        <f t="shared" si="13"/>
        <v/>
      </c>
      <c r="V24" s="103" t="str">
        <f t="shared" si="13"/>
        <v/>
      </c>
      <c r="W24" s="103" t="str">
        <f t="shared" si="13"/>
        <v/>
      </c>
      <c r="X24" s="103" t="str">
        <f t="shared" si="13"/>
        <v/>
      </c>
      <c r="Y24" s="103" t="str">
        <f t="shared" si="13"/>
        <v/>
      </c>
      <c r="Z24" s="103" t="str">
        <f t="shared" si="13"/>
        <v/>
      </c>
      <c r="AA24" s="103" t="str">
        <f t="shared" si="13"/>
        <v/>
      </c>
      <c r="AB24" s="104" t="str">
        <f t="shared" si="13"/>
        <v/>
      </c>
      <c r="AC24" s="105" t="e">
        <f>+SUM(E24:AB24)*D24</f>
        <v>#REF!</v>
      </c>
      <c r="AF24" s="1" t="str">
        <f>AF20</f>
        <v>SÁB</v>
      </c>
      <c r="AG24" s="1">
        <f>AG23</f>
        <v>4</v>
      </c>
    </row>
    <row r="25" spans="1:33" ht="14" x14ac:dyDescent="0.25">
      <c r="A25" s="201"/>
      <c r="B25" s="199"/>
      <c r="C25" s="106" t="s">
        <v>37</v>
      </c>
      <c r="D25" s="107" t="e">
        <f>#REF!</f>
        <v>#REF!</v>
      </c>
      <c r="E25" s="108" t="str">
        <f t="shared" ref="E25:AB25" si="14">IF(ISERROR(E78/$AC79*$B23),"",(E78/$AC79*$B23))</f>
        <v/>
      </c>
      <c r="F25" s="109" t="str">
        <f t="shared" si="14"/>
        <v/>
      </c>
      <c r="G25" s="109" t="str">
        <f t="shared" si="14"/>
        <v/>
      </c>
      <c r="H25" s="109" t="str">
        <f t="shared" si="14"/>
        <v/>
      </c>
      <c r="I25" s="109" t="str">
        <f t="shared" si="14"/>
        <v/>
      </c>
      <c r="J25" s="109" t="str">
        <f t="shared" si="14"/>
        <v/>
      </c>
      <c r="K25" s="109" t="str">
        <f t="shared" si="14"/>
        <v/>
      </c>
      <c r="L25" s="109" t="str">
        <f t="shared" si="14"/>
        <v/>
      </c>
      <c r="M25" s="109" t="str">
        <f t="shared" si="14"/>
        <v/>
      </c>
      <c r="N25" s="109" t="str">
        <f t="shared" si="14"/>
        <v/>
      </c>
      <c r="O25" s="109" t="str">
        <f t="shared" si="14"/>
        <v/>
      </c>
      <c r="P25" s="109" t="str">
        <f t="shared" si="14"/>
        <v/>
      </c>
      <c r="Q25" s="109" t="str">
        <f t="shared" si="14"/>
        <v/>
      </c>
      <c r="R25" s="109" t="str">
        <f t="shared" si="14"/>
        <v/>
      </c>
      <c r="S25" s="109" t="str">
        <f t="shared" si="14"/>
        <v/>
      </c>
      <c r="T25" s="109" t="str">
        <f t="shared" si="14"/>
        <v/>
      </c>
      <c r="U25" s="109" t="str">
        <f t="shared" si="14"/>
        <v/>
      </c>
      <c r="V25" s="109" t="str">
        <f t="shared" si="14"/>
        <v/>
      </c>
      <c r="W25" s="109" t="str">
        <f t="shared" si="14"/>
        <v/>
      </c>
      <c r="X25" s="109" t="str">
        <f t="shared" si="14"/>
        <v/>
      </c>
      <c r="Y25" s="109" t="str">
        <f t="shared" si="14"/>
        <v/>
      </c>
      <c r="Z25" s="109" t="str">
        <f t="shared" si="14"/>
        <v/>
      </c>
      <c r="AA25" s="109" t="str">
        <f t="shared" si="14"/>
        <v/>
      </c>
      <c r="AB25" s="110" t="str">
        <f t="shared" si="14"/>
        <v/>
      </c>
      <c r="AC25" s="111" t="e">
        <f>+SUM(E25:AB25)*D25</f>
        <v>#REF!</v>
      </c>
      <c r="AF25" s="1" t="str">
        <f>AF21</f>
        <v>FES</v>
      </c>
      <c r="AG25" s="1">
        <f>AG24</f>
        <v>4</v>
      </c>
    </row>
    <row r="26" spans="1:33" ht="14.5" thickBot="1" x14ac:dyDescent="0.3">
      <c r="A26" s="202"/>
      <c r="B26" s="200"/>
      <c r="C26" s="112" t="s">
        <v>34</v>
      </c>
      <c r="D26" s="113" t="e">
        <f>+SUM(D23:D25)</f>
        <v>#REF!</v>
      </c>
      <c r="E26" s="114" t="str">
        <f t="shared" ref="E26:AB26" si="15">IF(ISERROR(E23*$D23+E24*$D24+E25*$D25),"",(E23*$D23+E24*$D24+E25*$D25))</f>
        <v/>
      </c>
      <c r="F26" s="115" t="str">
        <f t="shared" si="15"/>
        <v/>
      </c>
      <c r="G26" s="115" t="str">
        <f t="shared" si="15"/>
        <v/>
      </c>
      <c r="H26" s="115" t="str">
        <f t="shared" si="15"/>
        <v/>
      </c>
      <c r="I26" s="115" t="str">
        <f t="shared" si="15"/>
        <v/>
      </c>
      <c r="J26" s="115" t="str">
        <f t="shared" si="15"/>
        <v/>
      </c>
      <c r="K26" s="115" t="str">
        <f t="shared" si="15"/>
        <v/>
      </c>
      <c r="L26" s="115" t="str">
        <f t="shared" si="15"/>
        <v/>
      </c>
      <c r="M26" s="115" t="str">
        <f t="shared" si="15"/>
        <v/>
      </c>
      <c r="N26" s="115" t="str">
        <f t="shared" si="15"/>
        <v/>
      </c>
      <c r="O26" s="115" t="str">
        <f t="shared" si="15"/>
        <v/>
      </c>
      <c r="P26" s="115" t="str">
        <f t="shared" si="15"/>
        <v/>
      </c>
      <c r="Q26" s="115" t="str">
        <f t="shared" si="15"/>
        <v/>
      </c>
      <c r="R26" s="115" t="str">
        <f t="shared" si="15"/>
        <v/>
      </c>
      <c r="S26" s="115" t="str">
        <f t="shared" si="15"/>
        <v/>
      </c>
      <c r="T26" s="115" t="str">
        <f t="shared" si="15"/>
        <v/>
      </c>
      <c r="U26" s="115" t="str">
        <f t="shared" si="15"/>
        <v/>
      </c>
      <c r="V26" s="115" t="str">
        <f t="shared" si="15"/>
        <v/>
      </c>
      <c r="W26" s="115" t="str">
        <f t="shared" si="15"/>
        <v/>
      </c>
      <c r="X26" s="115" t="str">
        <f t="shared" si="15"/>
        <v/>
      </c>
      <c r="Y26" s="115" t="str">
        <f t="shared" si="15"/>
        <v/>
      </c>
      <c r="Z26" s="115" t="str">
        <f t="shared" si="15"/>
        <v/>
      </c>
      <c r="AA26" s="115" t="str">
        <f t="shared" si="15"/>
        <v/>
      </c>
      <c r="AB26" s="116" t="str">
        <f t="shared" si="15"/>
        <v/>
      </c>
      <c r="AC26" s="117" t="e">
        <f>+SUM(AC23:AC25)</f>
        <v>#REF!</v>
      </c>
    </row>
    <row r="27" spans="1:33" ht="14" x14ac:dyDescent="0.25">
      <c r="A27" s="201" t="e">
        <f>+DATE(#REF!,5,1)</f>
        <v>#REF!</v>
      </c>
      <c r="B27" s="199">
        <f>+'Formato Resumen 21'!E19</f>
        <v>72431.057055157959</v>
      </c>
      <c r="C27" s="94" t="s">
        <v>35</v>
      </c>
      <c r="D27" s="95" t="e">
        <f>#REF!</f>
        <v>#REF!</v>
      </c>
      <c r="E27" s="96" t="str">
        <f t="shared" ref="E27:AB27" si="16">IF(ISERROR(E80/$AC83*$B27),"",(E80/$AC83*$B27))</f>
        <v/>
      </c>
      <c r="F27" s="97" t="str">
        <f t="shared" si="16"/>
        <v/>
      </c>
      <c r="G27" s="97" t="str">
        <f t="shared" si="16"/>
        <v/>
      </c>
      <c r="H27" s="97" t="str">
        <f t="shared" si="16"/>
        <v/>
      </c>
      <c r="I27" s="97" t="str">
        <f t="shared" si="16"/>
        <v/>
      </c>
      <c r="J27" s="97" t="str">
        <f t="shared" si="16"/>
        <v/>
      </c>
      <c r="K27" s="97" t="str">
        <f t="shared" si="16"/>
        <v/>
      </c>
      <c r="L27" s="97" t="str">
        <f t="shared" si="16"/>
        <v/>
      </c>
      <c r="M27" s="97" t="str">
        <f t="shared" si="16"/>
        <v/>
      </c>
      <c r="N27" s="97" t="str">
        <f t="shared" si="16"/>
        <v/>
      </c>
      <c r="O27" s="97" t="str">
        <f t="shared" si="16"/>
        <v/>
      </c>
      <c r="P27" s="97" t="str">
        <f t="shared" si="16"/>
        <v/>
      </c>
      <c r="Q27" s="97" t="str">
        <f t="shared" si="16"/>
        <v/>
      </c>
      <c r="R27" s="97" t="str">
        <f t="shared" si="16"/>
        <v/>
      </c>
      <c r="S27" s="97" t="str">
        <f t="shared" si="16"/>
        <v/>
      </c>
      <c r="T27" s="97" t="str">
        <f t="shared" si="16"/>
        <v/>
      </c>
      <c r="U27" s="97" t="str">
        <f t="shared" si="16"/>
        <v/>
      </c>
      <c r="V27" s="97" t="str">
        <f t="shared" si="16"/>
        <v/>
      </c>
      <c r="W27" s="97" t="str">
        <f t="shared" si="16"/>
        <v/>
      </c>
      <c r="X27" s="97" t="str">
        <f t="shared" si="16"/>
        <v/>
      </c>
      <c r="Y27" s="97" t="str">
        <f t="shared" si="16"/>
        <v/>
      </c>
      <c r="Z27" s="97" t="str">
        <f t="shared" si="16"/>
        <v/>
      </c>
      <c r="AA27" s="97" t="str">
        <f t="shared" si="16"/>
        <v/>
      </c>
      <c r="AB27" s="98" t="str">
        <f t="shared" si="16"/>
        <v/>
      </c>
      <c r="AC27" s="99" t="e">
        <f>+SUM(E27:AB27)*D27</f>
        <v>#REF!</v>
      </c>
      <c r="AF27" s="1" t="str">
        <f>AF23</f>
        <v>ORD</v>
      </c>
      <c r="AG27" s="1">
        <f>AG23+1</f>
        <v>5</v>
      </c>
    </row>
    <row r="28" spans="1:33" ht="14" x14ac:dyDescent="0.25">
      <c r="A28" s="201"/>
      <c r="B28" s="199"/>
      <c r="C28" s="100" t="s">
        <v>36</v>
      </c>
      <c r="D28" s="101" t="e">
        <f>#REF!</f>
        <v>#REF!</v>
      </c>
      <c r="E28" s="102" t="str">
        <f t="shared" ref="E28:AB28" si="17">IF(ISERROR(E81/$AC83*$B27),"",(E81/$AC83*$B27))</f>
        <v/>
      </c>
      <c r="F28" s="103" t="str">
        <f t="shared" si="17"/>
        <v/>
      </c>
      <c r="G28" s="103" t="str">
        <f t="shared" si="17"/>
        <v/>
      </c>
      <c r="H28" s="103" t="str">
        <f t="shared" si="17"/>
        <v/>
      </c>
      <c r="I28" s="103" t="str">
        <f t="shared" si="17"/>
        <v/>
      </c>
      <c r="J28" s="103" t="str">
        <f t="shared" si="17"/>
        <v/>
      </c>
      <c r="K28" s="103" t="str">
        <f t="shared" si="17"/>
        <v/>
      </c>
      <c r="L28" s="103" t="str">
        <f t="shared" si="17"/>
        <v/>
      </c>
      <c r="M28" s="103" t="str">
        <f t="shared" si="17"/>
        <v/>
      </c>
      <c r="N28" s="103" t="str">
        <f t="shared" si="17"/>
        <v/>
      </c>
      <c r="O28" s="103" t="str">
        <f t="shared" si="17"/>
        <v/>
      </c>
      <c r="P28" s="103" t="str">
        <f t="shared" si="17"/>
        <v/>
      </c>
      <c r="Q28" s="103" t="str">
        <f t="shared" si="17"/>
        <v/>
      </c>
      <c r="R28" s="103" t="str">
        <f t="shared" si="17"/>
        <v/>
      </c>
      <c r="S28" s="103" t="str">
        <f t="shared" si="17"/>
        <v/>
      </c>
      <c r="T28" s="103" t="str">
        <f t="shared" si="17"/>
        <v/>
      </c>
      <c r="U28" s="103" t="str">
        <f t="shared" si="17"/>
        <v/>
      </c>
      <c r="V28" s="103" t="str">
        <f t="shared" si="17"/>
        <v/>
      </c>
      <c r="W28" s="103" t="str">
        <f t="shared" si="17"/>
        <v/>
      </c>
      <c r="X28" s="103" t="str">
        <f t="shared" si="17"/>
        <v/>
      </c>
      <c r="Y28" s="103" t="str">
        <f t="shared" si="17"/>
        <v/>
      </c>
      <c r="Z28" s="103" t="str">
        <f t="shared" si="17"/>
        <v/>
      </c>
      <c r="AA28" s="103" t="str">
        <f t="shared" si="17"/>
        <v/>
      </c>
      <c r="AB28" s="104" t="str">
        <f t="shared" si="17"/>
        <v/>
      </c>
      <c r="AC28" s="105" t="e">
        <f>+SUM(E28:AB28)*D28</f>
        <v>#REF!</v>
      </c>
      <c r="AF28" s="1" t="str">
        <f>AF24</f>
        <v>SÁB</v>
      </c>
      <c r="AG28" s="1">
        <f>AG27</f>
        <v>5</v>
      </c>
    </row>
    <row r="29" spans="1:33" ht="14" x14ac:dyDescent="0.25">
      <c r="A29" s="201"/>
      <c r="B29" s="199"/>
      <c r="C29" s="106" t="s">
        <v>37</v>
      </c>
      <c r="D29" s="107" t="e">
        <f>#REF!</f>
        <v>#REF!</v>
      </c>
      <c r="E29" s="108" t="str">
        <f t="shared" ref="E29:AB29" si="18">IF(ISERROR(E82/$AC83*$B27),"",(E82/$AC83*$B27))</f>
        <v/>
      </c>
      <c r="F29" s="109" t="str">
        <f t="shared" si="18"/>
        <v/>
      </c>
      <c r="G29" s="109" t="str">
        <f t="shared" si="18"/>
        <v/>
      </c>
      <c r="H29" s="109" t="str">
        <f t="shared" si="18"/>
        <v/>
      </c>
      <c r="I29" s="109" t="str">
        <f t="shared" si="18"/>
        <v/>
      </c>
      <c r="J29" s="109" t="str">
        <f t="shared" si="18"/>
        <v/>
      </c>
      <c r="K29" s="109" t="str">
        <f t="shared" si="18"/>
        <v/>
      </c>
      <c r="L29" s="109" t="str">
        <f t="shared" si="18"/>
        <v/>
      </c>
      <c r="M29" s="109" t="str">
        <f t="shared" si="18"/>
        <v/>
      </c>
      <c r="N29" s="109" t="str">
        <f t="shared" si="18"/>
        <v/>
      </c>
      <c r="O29" s="109" t="str">
        <f t="shared" si="18"/>
        <v/>
      </c>
      <c r="P29" s="109" t="str">
        <f t="shared" si="18"/>
        <v/>
      </c>
      <c r="Q29" s="109" t="str">
        <f t="shared" si="18"/>
        <v/>
      </c>
      <c r="R29" s="109" t="str">
        <f t="shared" si="18"/>
        <v/>
      </c>
      <c r="S29" s="109" t="str">
        <f t="shared" si="18"/>
        <v/>
      </c>
      <c r="T29" s="109" t="str">
        <f t="shared" si="18"/>
        <v/>
      </c>
      <c r="U29" s="109" t="str">
        <f t="shared" si="18"/>
        <v/>
      </c>
      <c r="V29" s="109" t="str">
        <f t="shared" si="18"/>
        <v/>
      </c>
      <c r="W29" s="109" t="str">
        <f t="shared" si="18"/>
        <v/>
      </c>
      <c r="X29" s="109" t="str">
        <f t="shared" si="18"/>
        <v/>
      </c>
      <c r="Y29" s="109" t="str">
        <f t="shared" si="18"/>
        <v/>
      </c>
      <c r="Z29" s="109" t="str">
        <f t="shared" si="18"/>
        <v/>
      </c>
      <c r="AA29" s="109" t="str">
        <f t="shared" si="18"/>
        <v/>
      </c>
      <c r="AB29" s="110" t="str">
        <f t="shared" si="18"/>
        <v/>
      </c>
      <c r="AC29" s="111" t="e">
        <f>+SUM(E29:AB29)*D29</f>
        <v>#REF!</v>
      </c>
      <c r="AF29" s="1" t="str">
        <f>AF25</f>
        <v>FES</v>
      </c>
      <c r="AG29" s="1">
        <f>AG28</f>
        <v>5</v>
      </c>
    </row>
    <row r="30" spans="1:33" s="121" customFormat="1" ht="14.5" thickBot="1" x14ac:dyDescent="0.3">
      <c r="A30" s="202"/>
      <c r="B30" s="200"/>
      <c r="C30" s="112" t="s">
        <v>34</v>
      </c>
      <c r="D30" s="113" t="e">
        <f>+SUM(D27:D29)</f>
        <v>#REF!</v>
      </c>
      <c r="E30" s="118" t="str">
        <f t="shared" ref="E30:AB30" si="19">IF(ISERROR(E27*$D27+E28*$D28+E29*$D29),"",(E27*$D27+E28*$D28+E29*$D29))</f>
        <v/>
      </c>
      <c r="F30" s="119" t="str">
        <f t="shared" si="19"/>
        <v/>
      </c>
      <c r="G30" s="119" t="str">
        <f t="shared" si="19"/>
        <v/>
      </c>
      <c r="H30" s="119" t="str">
        <f t="shared" si="19"/>
        <v/>
      </c>
      <c r="I30" s="119" t="str">
        <f t="shared" si="19"/>
        <v/>
      </c>
      <c r="J30" s="119" t="str">
        <f t="shared" si="19"/>
        <v/>
      </c>
      <c r="K30" s="119" t="str">
        <f t="shared" si="19"/>
        <v/>
      </c>
      <c r="L30" s="119" t="str">
        <f t="shared" si="19"/>
        <v/>
      </c>
      <c r="M30" s="119" t="str">
        <f t="shared" si="19"/>
        <v/>
      </c>
      <c r="N30" s="119" t="str">
        <f t="shared" si="19"/>
        <v/>
      </c>
      <c r="O30" s="119" t="str">
        <f t="shared" si="19"/>
        <v/>
      </c>
      <c r="P30" s="119" t="str">
        <f t="shared" si="19"/>
        <v/>
      </c>
      <c r="Q30" s="119" t="str">
        <f t="shared" si="19"/>
        <v/>
      </c>
      <c r="R30" s="119" t="str">
        <f t="shared" si="19"/>
        <v/>
      </c>
      <c r="S30" s="119" t="str">
        <f t="shared" si="19"/>
        <v/>
      </c>
      <c r="T30" s="119" t="str">
        <f t="shared" si="19"/>
        <v/>
      </c>
      <c r="U30" s="119" t="str">
        <f t="shared" si="19"/>
        <v/>
      </c>
      <c r="V30" s="119" t="str">
        <f t="shared" si="19"/>
        <v/>
      </c>
      <c r="W30" s="119" t="str">
        <f t="shared" si="19"/>
        <v/>
      </c>
      <c r="X30" s="119" t="str">
        <f t="shared" si="19"/>
        <v/>
      </c>
      <c r="Y30" s="119" t="str">
        <f t="shared" si="19"/>
        <v/>
      </c>
      <c r="Z30" s="119" t="str">
        <f t="shared" si="19"/>
        <v/>
      </c>
      <c r="AA30" s="119" t="str">
        <f t="shared" si="19"/>
        <v/>
      </c>
      <c r="AB30" s="120" t="str">
        <f t="shared" si="19"/>
        <v/>
      </c>
      <c r="AC30" s="117" t="e">
        <f>+SUM(AC27:AC29)</f>
        <v>#REF!</v>
      </c>
    </row>
    <row r="31" spans="1:33" ht="14" x14ac:dyDescent="0.25">
      <c r="A31" s="201" t="e">
        <f>+DATE(#REF!,6,1)</f>
        <v>#REF!</v>
      </c>
      <c r="B31" s="199">
        <f>+'Formato Resumen 21'!E20</f>
        <v>44202.24513952023</v>
      </c>
      <c r="C31" s="94" t="s">
        <v>35</v>
      </c>
      <c r="D31" s="95" t="e">
        <f>#REF!</f>
        <v>#REF!</v>
      </c>
      <c r="E31" s="96" t="str">
        <f t="shared" ref="E31:AB31" si="20">IF(ISERROR(E84/$AC87*$B31),"",(E84/$AC87*$B31))</f>
        <v/>
      </c>
      <c r="F31" s="97" t="str">
        <f t="shared" si="20"/>
        <v/>
      </c>
      <c r="G31" s="97" t="str">
        <f t="shared" si="20"/>
        <v/>
      </c>
      <c r="H31" s="97" t="str">
        <f t="shared" si="20"/>
        <v/>
      </c>
      <c r="I31" s="97" t="str">
        <f t="shared" si="20"/>
        <v/>
      </c>
      <c r="J31" s="97" t="str">
        <f t="shared" si="20"/>
        <v/>
      </c>
      <c r="K31" s="97" t="str">
        <f t="shared" si="20"/>
        <v/>
      </c>
      <c r="L31" s="97" t="str">
        <f t="shared" si="20"/>
        <v/>
      </c>
      <c r="M31" s="97" t="str">
        <f t="shared" si="20"/>
        <v/>
      </c>
      <c r="N31" s="97" t="str">
        <f t="shared" si="20"/>
        <v/>
      </c>
      <c r="O31" s="97" t="str">
        <f t="shared" si="20"/>
        <v/>
      </c>
      <c r="P31" s="97" t="str">
        <f t="shared" si="20"/>
        <v/>
      </c>
      <c r="Q31" s="97" t="str">
        <f t="shared" si="20"/>
        <v/>
      </c>
      <c r="R31" s="97" t="str">
        <f t="shared" si="20"/>
        <v/>
      </c>
      <c r="S31" s="97" t="str">
        <f t="shared" si="20"/>
        <v/>
      </c>
      <c r="T31" s="97" t="str">
        <f t="shared" si="20"/>
        <v/>
      </c>
      <c r="U31" s="97" t="str">
        <f t="shared" si="20"/>
        <v/>
      </c>
      <c r="V31" s="97" t="str">
        <f t="shared" si="20"/>
        <v/>
      </c>
      <c r="W31" s="97" t="str">
        <f t="shared" si="20"/>
        <v/>
      </c>
      <c r="X31" s="97" t="str">
        <f t="shared" si="20"/>
        <v/>
      </c>
      <c r="Y31" s="97" t="str">
        <f t="shared" si="20"/>
        <v/>
      </c>
      <c r="Z31" s="97" t="str">
        <f t="shared" si="20"/>
        <v/>
      </c>
      <c r="AA31" s="97" t="str">
        <f t="shared" si="20"/>
        <v/>
      </c>
      <c r="AB31" s="98" t="str">
        <f t="shared" si="20"/>
        <v/>
      </c>
      <c r="AC31" s="99" t="e">
        <f>+SUM(E31:AB31)*D31</f>
        <v>#REF!</v>
      </c>
      <c r="AF31" s="1" t="str">
        <f>AF27</f>
        <v>ORD</v>
      </c>
      <c r="AG31" s="1">
        <f>AG27+1</f>
        <v>6</v>
      </c>
    </row>
    <row r="32" spans="1:33" ht="14" x14ac:dyDescent="0.25">
      <c r="A32" s="201"/>
      <c r="B32" s="199"/>
      <c r="C32" s="100" t="s">
        <v>36</v>
      </c>
      <c r="D32" s="101" t="e">
        <f>#REF!</f>
        <v>#REF!</v>
      </c>
      <c r="E32" s="102" t="str">
        <f t="shared" ref="E32:AB32" si="21">IF(ISERROR(E85/$AC87*$B31),"",(E85/$AC87*$B31))</f>
        <v/>
      </c>
      <c r="F32" s="103" t="str">
        <f t="shared" si="21"/>
        <v/>
      </c>
      <c r="G32" s="103" t="str">
        <f t="shared" si="21"/>
        <v/>
      </c>
      <c r="H32" s="103" t="str">
        <f t="shared" si="21"/>
        <v/>
      </c>
      <c r="I32" s="103" t="str">
        <f t="shared" si="21"/>
        <v/>
      </c>
      <c r="J32" s="103" t="str">
        <f t="shared" si="21"/>
        <v/>
      </c>
      <c r="K32" s="103" t="str">
        <f t="shared" si="21"/>
        <v/>
      </c>
      <c r="L32" s="103" t="str">
        <f t="shared" si="21"/>
        <v/>
      </c>
      <c r="M32" s="103" t="str">
        <f t="shared" si="21"/>
        <v/>
      </c>
      <c r="N32" s="103" t="str">
        <f t="shared" si="21"/>
        <v/>
      </c>
      <c r="O32" s="103" t="str">
        <f t="shared" si="21"/>
        <v/>
      </c>
      <c r="P32" s="103" t="str">
        <f t="shared" si="21"/>
        <v/>
      </c>
      <c r="Q32" s="103" t="str">
        <f t="shared" si="21"/>
        <v/>
      </c>
      <c r="R32" s="103" t="str">
        <f t="shared" si="21"/>
        <v/>
      </c>
      <c r="S32" s="103" t="str">
        <f t="shared" si="21"/>
        <v/>
      </c>
      <c r="T32" s="103" t="str">
        <f t="shared" si="21"/>
        <v/>
      </c>
      <c r="U32" s="103" t="str">
        <f t="shared" si="21"/>
        <v/>
      </c>
      <c r="V32" s="103" t="str">
        <f t="shared" si="21"/>
        <v/>
      </c>
      <c r="W32" s="103" t="str">
        <f t="shared" si="21"/>
        <v/>
      </c>
      <c r="X32" s="103" t="str">
        <f t="shared" si="21"/>
        <v/>
      </c>
      <c r="Y32" s="103" t="str">
        <f t="shared" si="21"/>
        <v/>
      </c>
      <c r="Z32" s="103" t="str">
        <f t="shared" si="21"/>
        <v/>
      </c>
      <c r="AA32" s="103" t="str">
        <f t="shared" si="21"/>
        <v/>
      </c>
      <c r="AB32" s="104" t="str">
        <f t="shared" si="21"/>
        <v/>
      </c>
      <c r="AC32" s="105" t="e">
        <f>+SUM(E32:AB32)*D32</f>
        <v>#REF!</v>
      </c>
      <c r="AF32" s="1" t="str">
        <f>AF28</f>
        <v>SÁB</v>
      </c>
      <c r="AG32" s="1">
        <f>AG31</f>
        <v>6</v>
      </c>
    </row>
    <row r="33" spans="1:33" ht="14" x14ac:dyDescent="0.25">
      <c r="A33" s="201"/>
      <c r="B33" s="199"/>
      <c r="C33" s="106" t="s">
        <v>37</v>
      </c>
      <c r="D33" s="107" t="e">
        <f>#REF!</f>
        <v>#REF!</v>
      </c>
      <c r="E33" s="108" t="str">
        <f t="shared" ref="E33:AB33" si="22">IF(ISERROR(E86/$AC87*$B31),"",(E86/$AC87*$B31))</f>
        <v/>
      </c>
      <c r="F33" s="109" t="str">
        <f t="shared" si="22"/>
        <v/>
      </c>
      <c r="G33" s="109" t="str">
        <f t="shared" si="22"/>
        <v/>
      </c>
      <c r="H33" s="109" t="str">
        <f t="shared" si="22"/>
        <v/>
      </c>
      <c r="I33" s="109" t="str">
        <f t="shared" si="22"/>
        <v/>
      </c>
      <c r="J33" s="109" t="str">
        <f t="shared" si="22"/>
        <v/>
      </c>
      <c r="K33" s="109" t="str">
        <f t="shared" si="22"/>
        <v/>
      </c>
      <c r="L33" s="109" t="str">
        <f t="shared" si="22"/>
        <v/>
      </c>
      <c r="M33" s="109" t="str">
        <f t="shared" si="22"/>
        <v/>
      </c>
      <c r="N33" s="109" t="str">
        <f t="shared" si="22"/>
        <v/>
      </c>
      <c r="O33" s="109" t="str">
        <f t="shared" si="22"/>
        <v/>
      </c>
      <c r="P33" s="109" t="str">
        <f t="shared" si="22"/>
        <v/>
      </c>
      <c r="Q33" s="109" t="str">
        <f t="shared" si="22"/>
        <v/>
      </c>
      <c r="R33" s="109" t="str">
        <f t="shared" si="22"/>
        <v/>
      </c>
      <c r="S33" s="109" t="str">
        <f t="shared" si="22"/>
        <v/>
      </c>
      <c r="T33" s="109" t="str">
        <f t="shared" si="22"/>
        <v/>
      </c>
      <c r="U33" s="109" t="str">
        <f t="shared" si="22"/>
        <v/>
      </c>
      <c r="V33" s="109" t="str">
        <f t="shared" si="22"/>
        <v/>
      </c>
      <c r="W33" s="109" t="str">
        <f t="shared" si="22"/>
        <v/>
      </c>
      <c r="X33" s="109" t="str">
        <f t="shared" si="22"/>
        <v/>
      </c>
      <c r="Y33" s="109" t="str">
        <f t="shared" si="22"/>
        <v/>
      </c>
      <c r="Z33" s="109" t="str">
        <f t="shared" si="22"/>
        <v/>
      </c>
      <c r="AA33" s="109" t="str">
        <f t="shared" si="22"/>
        <v/>
      </c>
      <c r="AB33" s="110" t="str">
        <f t="shared" si="22"/>
        <v/>
      </c>
      <c r="AC33" s="111" t="e">
        <f>+SUM(E33:AB33)*D33</f>
        <v>#REF!</v>
      </c>
      <c r="AF33" s="1" t="str">
        <f>AF29</f>
        <v>FES</v>
      </c>
      <c r="AG33" s="1">
        <f>AG32</f>
        <v>6</v>
      </c>
    </row>
    <row r="34" spans="1:33" s="121" customFormat="1" ht="14.5" thickBot="1" x14ac:dyDescent="0.3">
      <c r="A34" s="202"/>
      <c r="B34" s="200"/>
      <c r="C34" s="112" t="s">
        <v>34</v>
      </c>
      <c r="D34" s="113" t="e">
        <f>+SUM(D31:D33)</f>
        <v>#REF!</v>
      </c>
      <c r="E34" s="118" t="str">
        <f t="shared" ref="E34:AB34" si="23">IF(ISERROR(E31*$D31+E32*$D32+E33*$D33),"",(E31*$D31+E32*$D32+E33*$D33))</f>
        <v/>
      </c>
      <c r="F34" s="119" t="str">
        <f t="shared" si="23"/>
        <v/>
      </c>
      <c r="G34" s="119" t="str">
        <f t="shared" si="23"/>
        <v/>
      </c>
      <c r="H34" s="119" t="str">
        <f t="shared" si="23"/>
        <v/>
      </c>
      <c r="I34" s="119" t="str">
        <f t="shared" si="23"/>
        <v/>
      </c>
      <c r="J34" s="119" t="str">
        <f t="shared" si="23"/>
        <v/>
      </c>
      <c r="K34" s="119" t="str">
        <f t="shared" si="23"/>
        <v/>
      </c>
      <c r="L34" s="119" t="str">
        <f t="shared" si="23"/>
        <v/>
      </c>
      <c r="M34" s="119" t="str">
        <f t="shared" si="23"/>
        <v/>
      </c>
      <c r="N34" s="119" t="str">
        <f t="shared" si="23"/>
        <v/>
      </c>
      <c r="O34" s="119" t="str">
        <f t="shared" si="23"/>
        <v/>
      </c>
      <c r="P34" s="119" t="str">
        <f t="shared" si="23"/>
        <v/>
      </c>
      <c r="Q34" s="119" t="str">
        <f t="shared" si="23"/>
        <v/>
      </c>
      <c r="R34" s="119" t="str">
        <f t="shared" si="23"/>
        <v/>
      </c>
      <c r="S34" s="119" t="str">
        <f t="shared" si="23"/>
        <v/>
      </c>
      <c r="T34" s="119" t="str">
        <f t="shared" si="23"/>
        <v/>
      </c>
      <c r="U34" s="119" t="str">
        <f t="shared" si="23"/>
        <v/>
      </c>
      <c r="V34" s="119" t="str">
        <f t="shared" si="23"/>
        <v/>
      </c>
      <c r="W34" s="119" t="str">
        <f t="shared" si="23"/>
        <v/>
      </c>
      <c r="X34" s="119" t="str">
        <f t="shared" si="23"/>
        <v/>
      </c>
      <c r="Y34" s="119" t="str">
        <f t="shared" si="23"/>
        <v/>
      </c>
      <c r="Z34" s="119" t="str">
        <f t="shared" si="23"/>
        <v/>
      </c>
      <c r="AA34" s="119" t="str">
        <f t="shared" si="23"/>
        <v/>
      </c>
      <c r="AB34" s="120" t="str">
        <f t="shared" si="23"/>
        <v/>
      </c>
      <c r="AC34" s="117" t="e">
        <f>+SUM(AC31:AC33)</f>
        <v>#REF!</v>
      </c>
    </row>
    <row r="35" spans="1:33" ht="14" x14ac:dyDescent="0.25">
      <c r="A35" s="201" t="e">
        <f>+DATE(#REF!,7,1)</f>
        <v>#REF!</v>
      </c>
      <c r="B35" s="199">
        <f>+'Formato Resumen 21'!E21</f>
        <v>43037.807803259457</v>
      </c>
      <c r="C35" s="94" t="s">
        <v>35</v>
      </c>
      <c r="D35" s="95" t="e">
        <f>#REF!</f>
        <v>#REF!</v>
      </c>
      <c r="E35" s="96" t="str">
        <f t="shared" ref="E35:AB35" si="24">IF(ISERROR(E88/$AC91*$B35),"",(E88/$AC91*$B35))</f>
        <v/>
      </c>
      <c r="F35" s="97" t="str">
        <f t="shared" si="24"/>
        <v/>
      </c>
      <c r="G35" s="97" t="str">
        <f t="shared" si="24"/>
        <v/>
      </c>
      <c r="H35" s="97" t="str">
        <f t="shared" si="24"/>
        <v/>
      </c>
      <c r="I35" s="97" t="str">
        <f t="shared" si="24"/>
        <v/>
      </c>
      <c r="J35" s="97" t="str">
        <f t="shared" si="24"/>
        <v/>
      </c>
      <c r="K35" s="97" t="str">
        <f t="shared" si="24"/>
        <v/>
      </c>
      <c r="L35" s="97" t="str">
        <f t="shared" si="24"/>
        <v/>
      </c>
      <c r="M35" s="97" t="str">
        <f t="shared" si="24"/>
        <v/>
      </c>
      <c r="N35" s="97" t="str">
        <f t="shared" si="24"/>
        <v/>
      </c>
      <c r="O35" s="97" t="str">
        <f t="shared" si="24"/>
        <v/>
      </c>
      <c r="P35" s="97" t="str">
        <f t="shared" si="24"/>
        <v/>
      </c>
      <c r="Q35" s="97" t="str">
        <f t="shared" si="24"/>
        <v/>
      </c>
      <c r="R35" s="97" t="str">
        <f t="shared" si="24"/>
        <v/>
      </c>
      <c r="S35" s="97" t="str">
        <f t="shared" si="24"/>
        <v/>
      </c>
      <c r="T35" s="97" t="str">
        <f t="shared" si="24"/>
        <v/>
      </c>
      <c r="U35" s="97" t="str">
        <f t="shared" si="24"/>
        <v/>
      </c>
      <c r="V35" s="97" t="str">
        <f t="shared" si="24"/>
        <v/>
      </c>
      <c r="W35" s="97" t="str">
        <f t="shared" si="24"/>
        <v/>
      </c>
      <c r="X35" s="97" t="str">
        <f t="shared" si="24"/>
        <v/>
      </c>
      <c r="Y35" s="97" t="str">
        <f t="shared" si="24"/>
        <v/>
      </c>
      <c r="Z35" s="97" t="str">
        <f t="shared" si="24"/>
        <v/>
      </c>
      <c r="AA35" s="97" t="str">
        <f t="shared" si="24"/>
        <v/>
      </c>
      <c r="AB35" s="98" t="str">
        <f t="shared" si="24"/>
        <v/>
      </c>
      <c r="AC35" s="99" t="e">
        <f>+SUM(E35:AB35)*D35</f>
        <v>#REF!</v>
      </c>
      <c r="AF35" s="1" t="str">
        <f>AF31</f>
        <v>ORD</v>
      </c>
      <c r="AG35" s="1">
        <f>AG31+1</f>
        <v>7</v>
      </c>
    </row>
    <row r="36" spans="1:33" ht="14" x14ac:dyDescent="0.25">
      <c r="A36" s="201"/>
      <c r="B36" s="199"/>
      <c r="C36" s="100" t="s">
        <v>36</v>
      </c>
      <c r="D36" s="101" t="e">
        <f>#REF!</f>
        <v>#REF!</v>
      </c>
      <c r="E36" s="102" t="str">
        <f t="shared" ref="E36:AB36" si="25">IF(ISERROR(E89/$AC91*$B35),"",(E89/$AC91*$B35))</f>
        <v/>
      </c>
      <c r="F36" s="103" t="str">
        <f t="shared" si="25"/>
        <v/>
      </c>
      <c r="G36" s="103" t="str">
        <f t="shared" si="25"/>
        <v/>
      </c>
      <c r="H36" s="103" t="str">
        <f t="shared" si="25"/>
        <v/>
      </c>
      <c r="I36" s="103" t="str">
        <f t="shared" si="25"/>
        <v/>
      </c>
      <c r="J36" s="103" t="str">
        <f t="shared" si="25"/>
        <v/>
      </c>
      <c r="K36" s="103" t="str">
        <f t="shared" si="25"/>
        <v/>
      </c>
      <c r="L36" s="103" t="str">
        <f t="shared" si="25"/>
        <v/>
      </c>
      <c r="M36" s="103" t="str">
        <f t="shared" si="25"/>
        <v/>
      </c>
      <c r="N36" s="103" t="str">
        <f t="shared" si="25"/>
        <v/>
      </c>
      <c r="O36" s="103" t="str">
        <f t="shared" si="25"/>
        <v/>
      </c>
      <c r="P36" s="103" t="str">
        <f t="shared" si="25"/>
        <v/>
      </c>
      <c r="Q36" s="103" t="str">
        <f t="shared" si="25"/>
        <v/>
      </c>
      <c r="R36" s="103" t="str">
        <f t="shared" si="25"/>
        <v/>
      </c>
      <c r="S36" s="103" t="str">
        <f t="shared" si="25"/>
        <v/>
      </c>
      <c r="T36" s="103" t="str">
        <f t="shared" si="25"/>
        <v/>
      </c>
      <c r="U36" s="103" t="str">
        <f t="shared" si="25"/>
        <v/>
      </c>
      <c r="V36" s="103" t="str">
        <f t="shared" si="25"/>
        <v/>
      </c>
      <c r="W36" s="103" t="str">
        <f t="shared" si="25"/>
        <v/>
      </c>
      <c r="X36" s="103" t="str">
        <f t="shared" si="25"/>
        <v/>
      </c>
      <c r="Y36" s="103" t="str">
        <f t="shared" si="25"/>
        <v/>
      </c>
      <c r="Z36" s="103" t="str">
        <f t="shared" si="25"/>
        <v/>
      </c>
      <c r="AA36" s="103" t="str">
        <f t="shared" si="25"/>
        <v/>
      </c>
      <c r="AB36" s="104" t="str">
        <f t="shared" si="25"/>
        <v/>
      </c>
      <c r="AC36" s="105" t="e">
        <f>+SUM(E36:AB36)*D36</f>
        <v>#REF!</v>
      </c>
      <c r="AF36" s="1" t="str">
        <f>AF32</f>
        <v>SÁB</v>
      </c>
      <c r="AG36" s="1">
        <f>AG35</f>
        <v>7</v>
      </c>
    </row>
    <row r="37" spans="1:33" ht="14" x14ac:dyDescent="0.25">
      <c r="A37" s="201"/>
      <c r="B37" s="199"/>
      <c r="C37" s="106" t="s">
        <v>37</v>
      </c>
      <c r="D37" s="107" t="e">
        <f>#REF!</f>
        <v>#REF!</v>
      </c>
      <c r="E37" s="108" t="str">
        <f t="shared" ref="E37:AB37" si="26">IF(ISERROR(E90/$AC91*$B35),"",(E90/$AC91*$B35))</f>
        <v/>
      </c>
      <c r="F37" s="109" t="str">
        <f t="shared" si="26"/>
        <v/>
      </c>
      <c r="G37" s="109" t="str">
        <f t="shared" si="26"/>
        <v/>
      </c>
      <c r="H37" s="109" t="str">
        <f t="shared" si="26"/>
        <v/>
      </c>
      <c r="I37" s="109" t="str">
        <f t="shared" si="26"/>
        <v/>
      </c>
      <c r="J37" s="109" t="str">
        <f t="shared" si="26"/>
        <v/>
      </c>
      <c r="K37" s="109" t="str">
        <f t="shared" si="26"/>
        <v/>
      </c>
      <c r="L37" s="109" t="str">
        <f t="shared" si="26"/>
        <v/>
      </c>
      <c r="M37" s="109" t="str">
        <f t="shared" si="26"/>
        <v/>
      </c>
      <c r="N37" s="109" t="str">
        <f t="shared" si="26"/>
        <v/>
      </c>
      <c r="O37" s="109" t="str">
        <f t="shared" si="26"/>
        <v/>
      </c>
      <c r="P37" s="109" t="str">
        <f t="shared" si="26"/>
        <v/>
      </c>
      <c r="Q37" s="109" t="str">
        <f t="shared" si="26"/>
        <v/>
      </c>
      <c r="R37" s="109" t="str">
        <f t="shared" si="26"/>
        <v/>
      </c>
      <c r="S37" s="109" t="str">
        <f t="shared" si="26"/>
        <v/>
      </c>
      <c r="T37" s="109" t="str">
        <f t="shared" si="26"/>
        <v/>
      </c>
      <c r="U37" s="109" t="str">
        <f t="shared" si="26"/>
        <v/>
      </c>
      <c r="V37" s="109" t="str">
        <f t="shared" si="26"/>
        <v/>
      </c>
      <c r="W37" s="109" t="str">
        <f t="shared" si="26"/>
        <v/>
      </c>
      <c r="X37" s="109" t="str">
        <f t="shared" si="26"/>
        <v/>
      </c>
      <c r="Y37" s="109" t="str">
        <f t="shared" si="26"/>
        <v/>
      </c>
      <c r="Z37" s="109" t="str">
        <f t="shared" si="26"/>
        <v/>
      </c>
      <c r="AA37" s="109" t="str">
        <f t="shared" si="26"/>
        <v/>
      </c>
      <c r="AB37" s="110" t="str">
        <f t="shared" si="26"/>
        <v/>
      </c>
      <c r="AC37" s="111" t="e">
        <f>+SUM(E37:AB37)*D37</f>
        <v>#REF!</v>
      </c>
      <c r="AF37" s="1" t="str">
        <f>AF33</f>
        <v>FES</v>
      </c>
      <c r="AG37" s="1">
        <f>AG36</f>
        <v>7</v>
      </c>
    </row>
    <row r="38" spans="1:33" s="121" customFormat="1" ht="14.5" thickBot="1" x14ac:dyDescent="0.3">
      <c r="A38" s="202"/>
      <c r="B38" s="200"/>
      <c r="C38" s="112" t="s">
        <v>34</v>
      </c>
      <c r="D38" s="113" t="e">
        <f>+SUM(D35:D37)</f>
        <v>#REF!</v>
      </c>
      <c r="E38" s="118" t="str">
        <f t="shared" ref="E38:AB38" si="27">IF(ISERROR(E35*$D35+E36*$D36+E37*$D37),"",(E35*$D35+E36*$D36+E37*$D37))</f>
        <v/>
      </c>
      <c r="F38" s="119" t="str">
        <f t="shared" si="27"/>
        <v/>
      </c>
      <c r="G38" s="119" t="str">
        <f t="shared" si="27"/>
        <v/>
      </c>
      <c r="H38" s="119" t="str">
        <f t="shared" si="27"/>
        <v/>
      </c>
      <c r="I38" s="119" t="str">
        <f t="shared" si="27"/>
        <v/>
      </c>
      <c r="J38" s="119" t="str">
        <f t="shared" si="27"/>
        <v/>
      </c>
      <c r="K38" s="119" t="str">
        <f t="shared" si="27"/>
        <v/>
      </c>
      <c r="L38" s="119" t="str">
        <f t="shared" si="27"/>
        <v/>
      </c>
      <c r="M38" s="119" t="str">
        <f t="shared" si="27"/>
        <v/>
      </c>
      <c r="N38" s="119" t="str">
        <f t="shared" si="27"/>
        <v/>
      </c>
      <c r="O38" s="119" t="str">
        <f t="shared" si="27"/>
        <v/>
      </c>
      <c r="P38" s="119" t="str">
        <f t="shared" si="27"/>
        <v/>
      </c>
      <c r="Q38" s="119" t="str">
        <f t="shared" si="27"/>
        <v/>
      </c>
      <c r="R38" s="119" t="str">
        <f t="shared" si="27"/>
        <v/>
      </c>
      <c r="S38" s="119" t="str">
        <f t="shared" si="27"/>
        <v/>
      </c>
      <c r="T38" s="119" t="str">
        <f t="shared" si="27"/>
        <v/>
      </c>
      <c r="U38" s="119" t="str">
        <f t="shared" si="27"/>
        <v/>
      </c>
      <c r="V38" s="119" t="str">
        <f t="shared" si="27"/>
        <v/>
      </c>
      <c r="W38" s="119" t="str">
        <f t="shared" si="27"/>
        <v/>
      </c>
      <c r="X38" s="119" t="str">
        <f t="shared" si="27"/>
        <v/>
      </c>
      <c r="Y38" s="119" t="str">
        <f t="shared" si="27"/>
        <v/>
      </c>
      <c r="Z38" s="119" t="str">
        <f t="shared" si="27"/>
        <v/>
      </c>
      <c r="AA38" s="119" t="str">
        <f t="shared" si="27"/>
        <v/>
      </c>
      <c r="AB38" s="120" t="str">
        <f t="shared" si="27"/>
        <v/>
      </c>
      <c r="AC38" s="117" t="e">
        <f>+SUM(AC35:AC37)</f>
        <v>#REF!</v>
      </c>
    </row>
    <row r="39" spans="1:33" ht="14" x14ac:dyDescent="0.25">
      <c r="A39" s="201" t="e">
        <f>+DATE(#REF!,8,1)</f>
        <v>#REF!</v>
      </c>
      <c r="B39" s="199">
        <f>+'Formato Resumen 21'!E22</f>
        <v>32365.274423918032</v>
      </c>
      <c r="C39" s="94" t="s">
        <v>35</v>
      </c>
      <c r="D39" s="95" t="e">
        <f>#REF!</f>
        <v>#REF!</v>
      </c>
      <c r="E39" s="96" t="str">
        <f t="shared" ref="E39:AB39" si="28">IF(ISERROR(E92/$AC95*$B39),"",(E92/$AC95*$B39))</f>
        <v/>
      </c>
      <c r="F39" s="97" t="str">
        <f t="shared" si="28"/>
        <v/>
      </c>
      <c r="G39" s="97" t="str">
        <f t="shared" si="28"/>
        <v/>
      </c>
      <c r="H39" s="97" t="str">
        <f t="shared" si="28"/>
        <v/>
      </c>
      <c r="I39" s="97" t="str">
        <f t="shared" si="28"/>
        <v/>
      </c>
      <c r="J39" s="97" t="str">
        <f t="shared" si="28"/>
        <v/>
      </c>
      <c r="K39" s="97" t="str">
        <f t="shared" si="28"/>
        <v/>
      </c>
      <c r="L39" s="97" t="str">
        <f t="shared" si="28"/>
        <v/>
      </c>
      <c r="M39" s="97" t="str">
        <f t="shared" si="28"/>
        <v/>
      </c>
      <c r="N39" s="97" t="str">
        <f t="shared" si="28"/>
        <v/>
      </c>
      <c r="O39" s="97" t="str">
        <f t="shared" si="28"/>
        <v/>
      </c>
      <c r="P39" s="97" t="str">
        <f t="shared" si="28"/>
        <v/>
      </c>
      <c r="Q39" s="97" t="str">
        <f t="shared" si="28"/>
        <v/>
      </c>
      <c r="R39" s="97" t="str">
        <f t="shared" si="28"/>
        <v/>
      </c>
      <c r="S39" s="97" t="str">
        <f t="shared" si="28"/>
        <v/>
      </c>
      <c r="T39" s="97" t="str">
        <f t="shared" si="28"/>
        <v/>
      </c>
      <c r="U39" s="97" t="str">
        <f t="shared" si="28"/>
        <v/>
      </c>
      <c r="V39" s="97" t="str">
        <f t="shared" si="28"/>
        <v/>
      </c>
      <c r="W39" s="97" t="str">
        <f t="shared" si="28"/>
        <v/>
      </c>
      <c r="X39" s="97" t="str">
        <f t="shared" si="28"/>
        <v/>
      </c>
      <c r="Y39" s="97" t="str">
        <f t="shared" si="28"/>
        <v/>
      </c>
      <c r="Z39" s="97" t="str">
        <f t="shared" si="28"/>
        <v/>
      </c>
      <c r="AA39" s="97" t="str">
        <f t="shared" si="28"/>
        <v/>
      </c>
      <c r="AB39" s="98" t="str">
        <f t="shared" si="28"/>
        <v/>
      </c>
      <c r="AC39" s="99" t="e">
        <f>+SUM(E39:AB39)*D39</f>
        <v>#REF!</v>
      </c>
      <c r="AF39" s="1" t="str">
        <f>AF35</f>
        <v>ORD</v>
      </c>
      <c r="AG39" s="1">
        <f>AG35+1</f>
        <v>8</v>
      </c>
    </row>
    <row r="40" spans="1:33" ht="14" x14ac:dyDescent="0.25">
      <c r="A40" s="201"/>
      <c r="B40" s="199"/>
      <c r="C40" s="100" t="s">
        <v>36</v>
      </c>
      <c r="D40" s="101" t="e">
        <f>#REF!</f>
        <v>#REF!</v>
      </c>
      <c r="E40" s="102" t="str">
        <f t="shared" ref="E40:AB40" si="29">IF(ISERROR(E93/$AC95*$B39),"",(E93/$AC95*$B39))</f>
        <v/>
      </c>
      <c r="F40" s="103" t="str">
        <f t="shared" si="29"/>
        <v/>
      </c>
      <c r="G40" s="103" t="str">
        <f t="shared" si="29"/>
        <v/>
      </c>
      <c r="H40" s="103" t="str">
        <f t="shared" si="29"/>
        <v/>
      </c>
      <c r="I40" s="103" t="str">
        <f t="shared" si="29"/>
        <v/>
      </c>
      <c r="J40" s="103" t="str">
        <f t="shared" si="29"/>
        <v/>
      </c>
      <c r="K40" s="103" t="str">
        <f t="shared" si="29"/>
        <v/>
      </c>
      <c r="L40" s="103" t="str">
        <f t="shared" si="29"/>
        <v/>
      </c>
      <c r="M40" s="103" t="str">
        <f t="shared" si="29"/>
        <v/>
      </c>
      <c r="N40" s="103" t="str">
        <f t="shared" si="29"/>
        <v/>
      </c>
      <c r="O40" s="103" t="str">
        <f t="shared" si="29"/>
        <v/>
      </c>
      <c r="P40" s="103" t="str">
        <f t="shared" si="29"/>
        <v/>
      </c>
      <c r="Q40" s="103" t="str">
        <f t="shared" si="29"/>
        <v/>
      </c>
      <c r="R40" s="103" t="str">
        <f t="shared" si="29"/>
        <v/>
      </c>
      <c r="S40" s="103" t="str">
        <f t="shared" si="29"/>
        <v/>
      </c>
      <c r="T40" s="103" t="str">
        <f t="shared" si="29"/>
        <v/>
      </c>
      <c r="U40" s="103" t="str">
        <f t="shared" si="29"/>
        <v/>
      </c>
      <c r="V40" s="103" t="str">
        <f t="shared" si="29"/>
        <v/>
      </c>
      <c r="W40" s="103" t="str">
        <f t="shared" si="29"/>
        <v/>
      </c>
      <c r="X40" s="103" t="str">
        <f t="shared" si="29"/>
        <v/>
      </c>
      <c r="Y40" s="103" t="str">
        <f t="shared" si="29"/>
        <v/>
      </c>
      <c r="Z40" s="103" t="str">
        <f t="shared" si="29"/>
        <v/>
      </c>
      <c r="AA40" s="103" t="str">
        <f t="shared" si="29"/>
        <v/>
      </c>
      <c r="AB40" s="104" t="str">
        <f t="shared" si="29"/>
        <v/>
      </c>
      <c r="AC40" s="105" t="e">
        <f>+SUM(E40:AB40)*D40</f>
        <v>#REF!</v>
      </c>
      <c r="AF40" s="1" t="str">
        <f>AF36</f>
        <v>SÁB</v>
      </c>
      <c r="AG40" s="1">
        <f>AG39</f>
        <v>8</v>
      </c>
    </row>
    <row r="41" spans="1:33" ht="14" x14ac:dyDescent="0.25">
      <c r="A41" s="201"/>
      <c r="B41" s="199"/>
      <c r="C41" s="106" t="s">
        <v>37</v>
      </c>
      <c r="D41" s="107" t="e">
        <f>#REF!</f>
        <v>#REF!</v>
      </c>
      <c r="E41" s="108" t="str">
        <f t="shared" ref="E41:AB41" si="30">IF(ISERROR(E94/$AC95*$B39),"",(E94/$AC95*$B39))</f>
        <v/>
      </c>
      <c r="F41" s="109" t="str">
        <f t="shared" si="30"/>
        <v/>
      </c>
      <c r="G41" s="109" t="str">
        <f t="shared" si="30"/>
        <v/>
      </c>
      <c r="H41" s="109" t="str">
        <f t="shared" si="30"/>
        <v/>
      </c>
      <c r="I41" s="109" t="str">
        <f t="shared" si="30"/>
        <v/>
      </c>
      <c r="J41" s="109" t="str">
        <f t="shared" si="30"/>
        <v/>
      </c>
      <c r="K41" s="109" t="str">
        <f t="shared" si="30"/>
        <v/>
      </c>
      <c r="L41" s="109" t="str">
        <f t="shared" si="30"/>
        <v/>
      </c>
      <c r="M41" s="109" t="str">
        <f t="shared" si="30"/>
        <v/>
      </c>
      <c r="N41" s="109" t="str">
        <f t="shared" si="30"/>
        <v/>
      </c>
      <c r="O41" s="109" t="str">
        <f t="shared" si="30"/>
        <v/>
      </c>
      <c r="P41" s="109" t="str">
        <f t="shared" si="30"/>
        <v/>
      </c>
      <c r="Q41" s="109" t="str">
        <f t="shared" si="30"/>
        <v/>
      </c>
      <c r="R41" s="109" t="str">
        <f t="shared" si="30"/>
        <v/>
      </c>
      <c r="S41" s="109" t="str">
        <f t="shared" si="30"/>
        <v/>
      </c>
      <c r="T41" s="109" t="str">
        <f t="shared" si="30"/>
        <v/>
      </c>
      <c r="U41" s="109" t="str">
        <f t="shared" si="30"/>
        <v/>
      </c>
      <c r="V41" s="109" t="str">
        <f t="shared" si="30"/>
        <v/>
      </c>
      <c r="W41" s="109" t="str">
        <f t="shared" si="30"/>
        <v/>
      </c>
      <c r="X41" s="109" t="str">
        <f t="shared" si="30"/>
        <v/>
      </c>
      <c r="Y41" s="109" t="str">
        <f t="shared" si="30"/>
        <v/>
      </c>
      <c r="Z41" s="109" t="str">
        <f t="shared" si="30"/>
        <v/>
      </c>
      <c r="AA41" s="109" t="str">
        <f t="shared" si="30"/>
        <v/>
      </c>
      <c r="AB41" s="110" t="str">
        <f t="shared" si="30"/>
        <v/>
      </c>
      <c r="AC41" s="111" t="e">
        <f>+SUM(E41:AB41)*D41</f>
        <v>#REF!</v>
      </c>
      <c r="AF41" s="1" t="str">
        <f>AF37</f>
        <v>FES</v>
      </c>
      <c r="AG41" s="1">
        <f>AG40</f>
        <v>8</v>
      </c>
    </row>
    <row r="42" spans="1:33" s="121" customFormat="1" ht="14.5" thickBot="1" x14ac:dyDescent="0.3">
      <c r="A42" s="202"/>
      <c r="B42" s="200"/>
      <c r="C42" s="112" t="s">
        <v>34</v>
      </c>
      <c r="D42" s="113" t="e">
        <f>+SUM(D39:D41)</f>
        <v>#REF!</v>
      </c>
      <c r="E42" s="118" t="str">
        <f t="shared" ref="E42:AB42" si="31">IF(ISERROR(E39*$D39+E40*$D40+E41*$D41),"",(E39*$D39+E40*$D40+E41*$D41))</f>
        <v/>
      </c>
      <c r="F42" s="119" t="str">
        <f t="shared" si="31"/>
        <v/>
      </c>
      <c r="G42" s="119" t="str">
        <f t="shared" si="31"/>
        <v/>
      </c>
      <c r="H42" s="119" t="str">
        <f t="shared" si="31"/>
        <v/>
      </c>
      <c r="I42" s="119" t="str">
        <f t="shared" si="31"/>
        <v/>
      </c>
      <c r="J42" s="119" t="str">
        <f t="shared" si="31"/>
        <v/>
      </c>
      <c r="K42" s="119" t="str">
        <f t="shared" si="31"/>
        <v/>
      </c>
      <c r="L42" s="119" t="str">
        <f t="shared" si="31"/>
        <v/>
      </c>
      <c r="M42" s="119" t="str">
        <f t="shared" si="31"/>
        <v/>
      </c>
      <c r="N42" s="119" t="str">
        <f t="shared" si="31"/>
        <v/>
      </c>
      <c r="O42" s="119" t="str">
        <f t="shared" si="31"/>
        <v/>
      </c>
      <c r="P42" s="119" t="str">
        <f t="shared" si="31"/>
        <v/>
      </c>
      <c r="Q42" s="119" t="str">
        <f t="shared" si="31"/>
        <v/>
      </c>
      <c r="R42" s="119" t="str">
        <f t="shared" si="31"/>
        <v/>
      </c>
      <c r="S42" s="119" t="str">
        <f t="shared" si="31"/>
        <v/>
      </c>
      <c r="T42" s="119" t="str">
        <f t="shared" si="31"/>
        <v/>
      </c>
      <c r="U42" s="119" t="str">
        <f t="shared" si="31"/>
        <v/>
      </c>
      <c r="V42" s="119" t="str">
        <f t="shared" si="31"/>
        <v/>
      </c>
      <c r="W42" s="119" t="str">
        <f t="shared" si="31"/>
        <v/>
      </c>
      <c r="X42" s="119" t="str">
        <f t="shared" si="31"/>
        <v/>
      </c>
      <c r="Y42" s="119" t="str">
        <f t="shared" si="31"/>
        <v/>
      </c>
      <c r="Z42" s="119" t="str">
        <f t="shared" si="31"/>
        <v/>
      </c>
      <c r="AA42" s="119" t="str">
        <f t="shared" si="31"/>
        <v/>
      </c>
      <c r="AB42" s="120" t="str">
        <f t="shared" si="31"/>
        <v/>
      </c>
      <c r="AC42" s="117" t="e">
        <f>+SUM(AC39:AC41)</f>
        <v>#REF!</v>
      </c>
    </row>
    <row r="43" spans="1:33" ht="14" x14ac:dyDescent="0.25">
      <c r="A43" s="201" t="e">
        <f>+DATE(#REF!,9,1)</f>
        <v>#REF!</v>
      </c>
      <c r="B43" s="199">
        <f>+'Formato Resumen 21'!E23</f>
        <v>43819.321670858648</v>
      </c>
      <c r="C43" s="94" t="s">
        <v>35</v>
      </c>
      <c r="D43" s="95" t="e">
        <f>#REF!</f>
        <v>#REF!</v>
      </c>
      <c r="E43" s="96" t="str">
        <f t="shared" ref="E43:AB43" si="32">IF(ISERROR(E96/$AC99*$B43),"",(E96/$AC99*$B43))</f>
        <v/>
      </c>
      <c r="F43" s="97" t="str">
        <f t="shared" si="32"/>
        <v/>
      </c>
      <c r="G43" s="97" t="str">
        <f t="shared" si="32"/>
        <v/>
      </c>
      <c r="H43" s="97" t="str">
        <f t="shared" si="32"/>
        <v/>
      </c>
      <c r="I43" s="97" t="str">
        <f t="shared" si="32"/>
        <v/>
      </c>
      <c r="J43" s="97" t="str">
        <f t="shared" si="32"/>
        <v/>
      </c>
      <c r="K43" s="97" t="str">
        <f t="shared" si="32"/>
        <v/>
      </c>
      <c r="L43" s="97" t="str">
        <f t="shared" si="32"/>
        <v/>
      </c>
      <c r="M43" s="97" t="str">
        <f t="shared" si="32"/>
        <v/>
      </c>
      <c r="N43" s="97" t="str">
        <f t="shared" si="32"/>
        <v/>
      </c>
      <c r="O43" s="97" t="str">
        <f t="shared" si="32"/>
        <v/>
      </c>
      <c r="P43" s="97" t="str">
        <f t="shared" si="32"/>
        <v/>
      </c>
      <c r="Q43" s="97" t="str">
        <f t="shared" si="32"/>
        <v/>
      </c>
      <c r="R43" s="97" t="str">
        <f t="shared" si="32"/>
        <v/>
      </c>
      <c r="S43" s="97" t="str">
        <f t="shared" si="32"/>
        <v/>
      </c>
      <c r="T43" s="97" t="str">
        <f t="shared" si="32"/>
        <v/>
      </c>
      <c r="U43" s="97" t="str">
        <f t="shared" si="32"/>
        <v/>
      </c>
      <c r="V43" s="97" t="str">
        <f t="shared" si="32"/>
        <v/>
      </c>
      <c r="W43" s="97" t="str">
        <f t="shared" si="32"/>
        <v/>
      </c>
      <c r="X43" s="97" t="str">
        <f t="shared" si="32"/>
        <v/>
      </c>
      <c r="Y43" s="97" t="str">
        <f t="shared" si="32"/>
        <v/>
      </c>
      <c r="Z43" s="97" t="str">
        <f t="shared" si="32"/>
        <v/>
      </c>
      <c r="AA43" s="97" t="str">
        <f t="shared" si="32"/>
        <v/>
      </c>
      <c r="AB43" s="98" t="str">
        <f t="shared" si="32"/>
        <v/>
      </c>
      <c r="AC43" s="99" t="e">
        <f>+SUM(E43:AB43)*D43</f>
        <v>#REF!</v>
      </c>
      <c r="AF43" s="1" t="str">
        <f>AF39</f>
        <v>ORD</v>
      </c>
      <c r="AG43" s="1">
        <f>AG39+1</f>
        <v>9</v>
      </c>
    </row>
    <row r="44" spans="1:33" ht="14" x14ac:dyDescent="0.25">
      <c r="A44" s="201"/>
      <c r="B44" s="199"/>
      <c r="C44" s="100" t="s">
        <v>36</v>
      </c>
      <c r="D44" s="101" t="e">
        <f>#REF!</f>
        <v>#REF!</v>
      </c>
      <c r="E44" s="102" t="str">
        <f t="shared" ref="E44:AB44" si="33">IF(ISERROR(E97/$AC99*$B43),"",(E97/$AC99*$B43))</f>
        <v/>
      </c>
      <c r="F44" s="103" t="str">
        <f t="shared" si="33"/>
        <v/>
      </c>
      <c r="G44" s="103" t="str">
        <f t="shared" si="33"/>
        <v/>
      </c>
      <c r="H44" s="103" t="str">
        <f t="shared" si="33"/>
        <v/>
      </c>
      <c r="I44" s="103" t="str">
        <f t="shared" si="33"/>
        <v/>
      </c>
      <c r="J44" s="103" t="str">
        <f t="shared" si="33"/>
        <v/>
      </c>
      <c r="K44" s="103" t="str">
        <f t="shared" si="33"/>
        <v/>
      </c>
      <c r="L44" s="103" t="str">
        <f t="shared" si="33"/>
        <v/>
      </c>
      <c r="M44" s="103" t="str">
        <f t="shared" si="33"/>
        <v/>
      </c>
      <c r="N44" s="103" t="str">
        <f t="shared" si="33"/>
        <v/>
      </c>
      <c r="O44" s="103" t="str">
        <f t="shared" si="33"/>
        <v/>
      </c>
      <c r="P44" s="103" t="str">
        <f t="shared" si="33"/>
        <v/>
      </c>
      <c r="Q44" s="103" t="str">
        <f t="shared" si="33"/>
        <v/>
      </c>
      <c r="R44" s="103" t="str">
        <f t="shared" si="33"/>
        <v/>
      </c>
      <c r="S44" s="103" t="str">
        <f t="shared" si="33"/>
        <v/>
      </c>
      <c r="T44" s="103" t="str">
        <f t="shared" si="33"/>
        <v/>
      </c>
      <c r="U44" s="103" t="str">
        <f t="shared" si="33"/>
        <v/>
      </c>
      <c r="V44" s="103" t="str">
        <f t="shared" si="33"/>
        <v/>
      </c>
      <c r="W44" s="103" t="str">
        <f t="shared" si="33"/>
        <v/>
      </c>
      <c r="X44" s="103" t="str">
        <f t="shared" si="33"/>
        <v/>
      </c>
      <c r="Y44" s="103" t="str">
        <f t="shared" si="33"/>
        <v/>
      </c>
      <c r="Z44" s="103" t="str">
        <f t="shared" si="33"/>
        <v/>
      </c>
      <c r="AA44" s="103" t="str">
        <f t="shared" si="33"/>
        <v/>
      </c>
      <c r="AB44" s="104" t="str">
        <f t="shared" si="33"/>
        <v/>
      </c>
      <c r="AC44" s="105" t="e">
        <f>+SUM(E44:AB44)*D44</f>
        <v>#REF!</v>
      </c>
      <c r="AF44" s="1" t="str">
        <f>AF40</f>
        <v>SÁB</v>
      </c>
      <c r="AG44" s="1">
        <f>AG43</f>
        <v>9</v>
      </c>
    </row>
    <row r="45" spans="1:33" ht="14" x14ac:dyDescent="0.25">
      <c r="A45" s="201"/>
      <c r="B45" s="199"/>
      <c r="C45" s="106" t="s">
        <v>37</v>
      </c>
      <c r="D45" s="107" t="e">
        <f>#REF!</f>
        <v>#REF!</v>
      </c>
      <c r="E45" s="108" t="str">
        <f t="shared" ref="E45:AB45" si="34">IF(ISERROR(E98/$AC99*$B43),"",(E98/$AC99*$B43))</f>
        <v/>
      </c>
      <c r="F45" s="109" t="str">
        <f t="shared" si="34"/>
        <v/>
      </c>
      <c r="G45" s="109" t="str">
        <f t="shared" si="34"/>
        <v/>
      </c>
      <c r="H45" s="109" t="str">
        <f t="shared" si="34"/>
        <v/>
      </c>
      <c r="I45" s="109" t="str">
        <f t="shared" si="34"/>
        <v/>
      </c>
      <c r="J45" s="109" t="str">
        <f t="shared" si="34"/>
        <v/>
      </c>
      <c r="K45" s="109" t="str">
        <f t="shared" si="34"/>
        <v/>
      </c>
      <c r="L45" s="109" t="str">
        <f t="shared" si="34"/>
        <v/>
      </c>
      <c r="M45" s="109" t="str">
        <f t="shared" si="34"/>
        <v/>
      </c>
      <c r="N45" s="109" t="str">
        <f t="shared" si="34"/>
        <v/>
      </c>
      <c r="O45" s="109" t="str">
        <f t="shared" si="34"/>
        <v/>
      </c>
      <c r="P45" s="109" t="str">
        <f t="shared" si="34"/>
        <v/>
      </c>
      <c r="Q45" s="109" t="str">
        <f t="shared" si="34"/>
        <v/>
      </c>
      <c r="R45" s="109" t="str">
        <f t="shared" si="34"/>
        <v/>
      </c>
      <c r="S45" s="109" t="str">
        <f t="shared" si="34"/>
        <v/>
      </c>
      <c r="T45" s="109" t="str">
        <f t="shared" si="34"/>
        <v/>
      </c>
      <c r="U45" s="109" t="str">
        <f t="shared" si="34"/>
        <v/>
      </c>
      <c r="V45" s="109" t="str">
        <f t="shared" si="34"/>
        <v/>
      </c>
      <c r="W45" s="109" t="str">
        <f t="shared" si="34"/>
        <v/>
      </c>
      <c r="X45" s="109" t="str">
        <f t="shared" si="34"/>
        <v/>
      </c>
      <c r="Y45" s="109" t="str">
        <f t="shared" si="34"/>
        <v/>
      </c>
      <c r="Z45" s="109" t="str">
        <f t="shared" si="34"/>
        <v/>
      </c>
      <c r="AA45" s="109" t="str">
        <f t="shared" si="34"/>
        <v/>
      </c>
      <c r="AB45" s="110" t="str">
        <f t="shared" si="34"/>
        <v/>
      </c>
      <c r="AC45" s="111" t="e">
        <f>+SUM(E45:AB45)*D45</f>
        <v>#REF!</v>
      </c>
      <c r="AF45" s="1" t="str">
        <f>AF41</f>
        <v>FES</v>
      </c>
      <c r="AG45" s="1">
        <f>AG44</f>
        <v>9</v>
      </c>
    </row>
    <row r="46" spans="1:33" ht="14.5" thickBot="1" x14ac:dyDescent="0.3">
      <c r="A46" s="202"/>
      <c r="B46" s="200"/>
      <c r="C46" s="122" t="s">
        <v>34</v>
      </c>
      <c r="D46" s="123" t="e">
        <f>+SUM(D43:D45)</f>
        <v>#REF!</v>
      </c>
      <c r="E46" s="114" t="str">
        <f t="shared" ref="E46:AB46" si="35">IF(ISERROR(E43*$D43+E44*$D44+E45*$D45),"",(E43*$D43+E44*$D44+E45*$D45))</f>
        <v/>
      </c>
      <c r="F46" s="115" t="str">
        <f t="shared" si="35"/>
        <v/>
      </c>
      <c r="G46" s="115" t="str">
        <f t="shared" si="35"/>
        <v/>
      </c>
      <c r="H46" s="115" t="str">
        <f t="shared" si="35"/>
        <v/>
      </c>
      <c r="I46" s="115" t="str">
        <f t="shared" si="35"/>
        <v/>
      </c>
      <c r="J46" s="115" t="str">
        <f t="shared" si="35"/>
        <v/>
      </c>
      <c r="K46" s="115" t="str">
        <f t="shared" si="35"/>
        <v/>
      </c>
      <c r="L46" s="115" t="str">
        <f t="shared" si="35"/>
        <v/>
      </c>
      <c r="M46" s="115" t="str">
        <f t="shared" si="35"/>
        <v/>
      </c>
      <c r="N46" s="115" t="str">
        <f t="shared" si="35"/>
        <v/>
      </c>
      <c r="O46" s="115" t="str">
        <f t="shared" si="35"/>
        <v/>
      </c>
      <c r="P46" s="115" t="str">
        <f t="shared" si="35"/>
        <v/>
      </c>
      <c r="Q46" s="115" t="str">
        <f t="shared" si="35"/>
        <v/>
      </c>
      <c r="R46" s="115" t="str">
        <f t="shared" si="35"/>
        <v/>
      </c>
      <c r="S46" s="115" t="str">
        <f t="shared" si="35"/>
        <v/>
      </c>
      <c r="T46" s="115" t="str">
        <f t="shared" si="35"/>
        <v/>
      </c>
      <c r="U46" s="115" t="str">
        <f t="shared" si="35"/>
        <v/>
      </c>
      <c r="V46" s="115" t="str">
        <f t="shared" si="35"/>
        <v/>
      </c>
      <c r="W46" s="115" t="str">
        <f t="shared" si="35"/>
        <v/>
      </c>
      <c r="X46" s="115" t="str">
        <f t="shared" si="35"/>
        <v/>
      </c>
      <c r="Y46" s="115" t="str">
        <f t="shared" si="35"/>
        <v/>
      </c>
      <c r="Z46" s="115" t="str">
        <f t="shared" si="35"/>
        <v/>
      </c>
      <c r="AA46" s="115" t="str">
        <f t="shared" si="35"/>
        <v/>
      </c>
      <c r="AB46" s="116" t="str">
        <f t="shared" si="35"/>
        <v/>
      </c>
      <c r="AC46" s="124" t="e">
        <f>+SUM(AC43:AC45)</f>
        <v>#REF!</v>
      </c>
    </row>
    <row r="47" spans="1:33" ht="14" x14ac:dyDescent="0.25">
      <c r="A47" s="201" t="e">
        <f>+DATE(#REF!,10,1)</f>
        <v>#REF!</v>
      </c>
      <c r="B47" s="199">
        <f>+'Formato Resumen 21'!E24</f>
        <v>60140.4424447657</v>
      </c>
      <c r="C47" s="94" t="s">
        <v>35</v>
      </c>
      <c r="D47" s="95" t="e">
        <f>#REF!</f>
        <v>#REF!</v>
      </c>
      <c r="E47" s="96" t="str">
        <f t="shared" ref="E47:AB47" si="36">IF(ISERROR(E100/$AC103*$B47),"",(E100/$AC103*$B47))</f>
        <v/>
      </c>
      <c r="F47" s="97" t="str">
        <f t="shared" si="36"/>
        <v/>
      </c>
      <c r="G47" s="97" t="str">
        <f t="shared" si="36"/>
        <v/>
      </c>
      <c r="H47" s="97" t="str">
        <f t="shared" si="36"/>
        <v/>
      </c>
      <c r="I47" s="97" t="str">
        <f t="shared" si="36"/>
        <v/>
      </c>
      <c r="J47" s="97" t="str">
        <f t="shared" si="36"/>
        <v/>
      </c>
      <c r="K47" s="97" t="str">
        <f t="shared" si="36"/>
        <v/>
      </c>
      <c r="L47" s="97" t="str">
        <f t="shared" si="36"/>
        <v/>
      </c>
      <c r="M47" s="97" t="str">
        <f t="shared" si="36"/>
        <v/>
      </c>
      <c r="N47" s="97" t="str">
        <f t="shared" si="36"/>
        <v/>
      </c>
      <c r="O47" s="97" t="str">
        <f t="shared" si="36"/>
        <v/>
      </c>
      <c r="P47" s="97" t="str">
        <f t="shared" si="36"/>
        <v/>
      </c>
      <c r="Q47" s="97" t="str">
        <f t="shared" si="36"/>
        <v/>
      </c>
      <c r="R47" s="97" t="str">
        <f t="shared" si="36"/>
        <v/>
      </c>
      <c r="S47" s="97" t="str">
        <f t="shared" si="36"/>
        <v/>
      </c>
      <c r="T47" s="97" t="str">
        <f t="shared" si="36"/>
        <v/>
      </c>
      <c r="U47" s="97" t="str">
        <f t="shared" si="36"/>
        <v/>
      </c>
      <c r="V47" s="97" t="str">
        <f t="shared" si="36"/>
        <v/>
      </c>
      <c r="W47" s="97" t="str">
        <f t="shared" si="36"/>
        <v/>
      </c>
      <c r="X47" s="97" t="str">
        <f t="shared" si="36"/>
        <v/>
      </c>
      <c r="Y47" s="97" t="str">
        <f t="shared" si="36"/>
        <v/>
      </c>
      <c r="Z47" s="97" t="str">
        <f t="shared" si="36"/>
        <v/>
      </c>
      <c r="AA47" s="97" t="str">
        <f t="shared" si="36"/>
        <v/>
      </c>
      <c r="AB47" s="98" t="str">
        <f t="shared" si="36"/>
        <v/>
      </c>
      <c r="AC47" s="99" t="e">
        <f>+SUM(E47:AB47)*D47</f>
        <v>#REF!</v>
      </c>
      <c r="AF47" s="1" t="str">
        <f>AF43</f>
        <v>ORD</v>
      </c>
      <c r="AG47" s="1">
        <f>AG43+1</f>
        <v>10</v>
      </c>
    </row>
    <row r="48" spans="1:33" ht="14" x14ac:dyDescent="0.25">
      <c r="A48" s="201"/>
      <c r="B48" s="199"/>
      <c r="C48" s="100" t="s">
        <v>36</v>
      </c>
      <c r="D48" s="101" t="e">
        <f>#REF!</f>
        <v>#REF!</v>
      </c>
      <c r="E48" s="102" t="str">
        <f t="shared" ref="E48:AB48" si="37">IF(ISERROR(E101/$AC103*$B47),"",(E101/$AC103*$B47))</f>
        <v/>
      </c>
      <c r="F48" s="103" t="str">
        <f t="shared" si="37"/>
        <v/>
      </c>
      <c r="G48" s="103" t="str">
        <f t="shared" si="37"/>
        <v/>
      </c>
      <c r="H48" s="103" t="str">
        <f t="shared" si="37"/>
        <v/>
      </c>
      <c r="I48" s="103" t="str">
        <f t="shared" si="37"/>
        <v/>
      </c>
      <c r="J48" s="103" t="str">
        <f t="shared" si="37"/>
        <v/>
      </c>
      <c r="K48" s="103" t="str">
        <f t="shared" si="37"/>
        <v/>
      </c>
      <c r="L48" s="103" t="str">
        <f t="shared" si="37"/>
        <v/>
      </c>
      <c r="M48" s="103" t="str">
        <f t="shared" si="37"/>
        <v/>
      </c>
      <c r="N48" s="103" t="str">
        <f t="shared" si="37"/>
        <v/>
      </c>
      <c r="O48" s="103" t="str">
        <f t="shared" si="37"/>
        <v/>
      </c>
      <c r="P48" s="103" t="str">
        <f t="shared" si="37"/>
        <v/>
      </c>
      <c r="Q48" s="103" t="str">
        <f t="shared" si="37"/>
        <v/>
      </c>
      <c r="R48" s="103" t="str">
        <f t="shared" si="37"/>
        <v/>
      </c>
      <c r="S48" s="103" t="str">
        <f t="shared" si="37"/>
        <v/>
      </c>
      <c r="T48" s="103" t="str">
        <f t="shared" si="37"/>
        <v/>
      </c>
      <c r="U48" s="103" t="str">
        <f t="shared" si="37"/>
        <v/>
      </c>
      <c r="V48" s="103" t="str">
        <f t="shared" si="37"/>
        <v/>
      </c>
      <c r="W48" s="103" t="str">
        <f t="shared" si="37"/>
        <v/>
      </c>
      <c r="X48" s="103" t="str">
        <f t="shared" si="37"/>
        <v/>
      </c>
      <c r="Y48" s="103" t="str">
        <f t="shared" si="37"/>
        <v/>
      </c>
      <c r="Z48" s="103" t="str">
        <f t="shared" si="37"/>
        <v/>
      </c>
      <c r="AA48" s="103" t="str">
        <f t="shared" si="37"/>
        <v/>
      </c>
      <c r="AB48" s="104" t="str">
        <f t="shared" si="37"/>
        <v/>
      </c>
      <c r="AC48" s="105" t="e">
        <f>+SUM(E48:AB48)*D48</f>
        <v>#REF!</v>
      </c>
      <c r="AF48" s="1" t="str">
        <f>AF44</f>
        <v>SÁB</v>
      </c>
      <c r="AG48" s="1">
        <f>AG47</f>
        <v>10</v>
      </c>
    </row>
    <row r="49" spans="1:33" ht="14" x14ac:dyDescent="0.25">
      <c r="A49" s="201"/>
      <c r="B49" s="199"/>
      <c r="C49" s="106" t="s">
        <v>37</v>
      </c>
      <c r="D49" s="107" t="e">
        <f>#REF!</f>
        <v>#REF!</v>
      </c>
      <c r="E49" s="108" t="str">
        <f t="shared" ref="E49:AB49" si="38">IF(ISERROR(E102/$AC103*$B47),"",(E102/$AC103*$B47))</f>
        <v/>
      </c>
      <c r="F49" s="109" t="str">
        <f t="shared" si="38"/>
        <v/>
      </c>
      <c r="G49" s="109" t="str">
        <f t="shared" si="38"/>
        <v/>
      </c>
      <c r="H49" s="109" t="str">
        <f t="shared" si="38"/>
        <v/>
      </c>
      <c r="I49" s="109" t="str">
        <f t="shared" si="38"/>
        <v/>
      </c>
      <c r="J49" s="109" t="str">
        <f t="shared" si="38"/>
        <v/>
      </c>
      <c r="K49" s="109" t="str">
        <f t="shared" si="38"/>
        <v/>
      </c>
      <c r="L49" s="109" t="str">
        <f t="shared" si="38"/>
        <v/>
      </c>
      <c r="M49" s="109" t="str">
        <f t="shared" si="38"/>
        <v/>
      </c>
      <c r="N49" s="109" t="str">
        <f t="shared" si="38"/>
        <v/>
      </c>
      <c r="O49" s="109" t="str">
        <f t="shared" si="38"/>
        <v/>
      </c>
      <c r="P49" s="109" t="str">
        <f t="shared" si="38"/>
        <v/>
      </c>
      <c r="Q49" s="109" t="str">
        <f t="shared" si="38"/>
        <v/>
      </c>
      <c r="R49" s="109" t="str">
        <f t="shared" si="38"/>
        <v/>
      </c>
      <c r="S49" s="109" t="str">
        <f t="shared" si="38"/>
        <v/>
      </c>
      <c r="T49" s="109" t="str">
        <f t="shared" si="38"/>
        <v/>
      </c>
      <c r="U49" s="109" t="str">
        <f t="shared" si="38"/>
        <v/>
      </c>
      <c r="V49" s="109" t="str">
        <f t="shared" si="38"/>
        <v/>
      </c>
      <c r="W49" s="109" t="str">
        <f t="shared" si="38"/>
        <v/>
      </c>
      <c r="X49" s="109" t="str">
        <f t="shared" si="38"/>
        <v/>
      </c>
      <c r="Y49" s="109" t="str">
        <f t="shared" si="38"/>
        <v/>
      </c>
      <c r="Z49" s="109" t="str">
        <f t="shared" si="38"/>
        <v/>
      </c>
      <c r="AA49" s="109" t="str">
        <f t="shared" si="38"/>
        <v/>
      </c>
      <c r="AB49" s="110" t="str">
        <f t="shared" si="38"/>
        <v/>
      </c>
      <c r="AC49" s="111" t="e">
        <f>+SUM(E49:AB49)*D49</f>
        <v>#REF!</v>
      </c>
      <c r="AF49" s="1" t="str">
        <f>AF45</f>
        <v>FES</v>
      </c>
      <c r="AG49" s="1">
        <f>AG48</f>
        <v>10</v>
      </c>
    </row>
    <row r="50" spans="1:33" s="121" customFormat="1" ht="14.5" thickBot="1" x14ac:dyDescent="0.3">
      <c r="A50" s="202"/>
      <c r="B50" s="200"/>
      <c r="C50" s="112" t="s">
        <v>34</v>
      </c>
      <c r="D50" s="113" t="e">
        <f>+SUM(D47:D49)</f>
        <v>#REF!</v>
      </c>
      <c r="E50" s="118" t="str">
        <f t="shared" ref="E50:AB50" si="39">IF(ISERROR(E47*$D47+E48*$D48+E49*$D49),"",(E47*$D47+E48*$D48+E49*$D49))</f>
        <v/>
      </c>
      <c r="F50" s="119" t="str">
        <f t="shared" si="39"/>
        <v/>
      </c>
      <c r="G50" s="119" t="str">
        <f t="shared" si="39"/>
        <v/>
      </c>
      <c r="H50" s="119" t="str">
        <f t="shared" si="39"/>
        <v/>
      </c>
      <c r="I50" s="119" t="str">
        <f t="shared" si="39"/>
        <v/>
      </c>
      <c r="J50" s="119" t="str">
        <f t="shared" si="39"/>
        <v/>
      </c>
      <c r="K50" s="119" t="str">
        <f t="shared" si="39"/>
        <v/>
      </c>
      <c r="L50" s="119" t="str">
        <f t="shared" si="39"/>
        <v/>
      </c>
      <c r="M50" s="119" t="str">
        <f t="shared" si="39"/>
        <v/>
      </c>
      <c r="N50" s="119" t="str">
        <f t="shared" si="39"/>
        <v/>
      </c>
      <c r="O50" s="119" t="str">
        <f t="shared" si="39"/>
        <v/>
      </c>
      <c r="P50" s="119" t="str">
        <f t="shared" si="39"/>
        <v/>
      </c>
      <c r="Q50" s="119" t="str">
        <f t="shared" si="39"/>
        <v/>
      </c>
      <c r="R50" s="119" t="str">
        <f t="shared" si="39"/>
        <v/>
      </c>
      <c r="S50" s="119" t="str">
        <f t="shared" si="39"/>
        <v/>
      </c>
      <c r="T50" s="119" t="str">
        <f t="shared" si="39"/>
        <v/>
      </c>
      <c r="U50" s="119" t="str">
        <f t="shared" si="39"/>
        <v/>
      </c>
      <c r="V50" s="119" t="str">
        <f t="shared" si="39"/>
        <v/>
      </c>
      <c r="W50" s="119" t="str">
        <f t="shared" si="39"/>
        <v/>
      </c>
      <c r="X50" s="119" t="str">
        <f t="shared" si="39"/>
        <v/>
      </c>
      <c r="Y50" s="119" t="str">
        <f t="shared" si="39"/>
        <v/>
      </c>
      <c r="Z50" s="119" t="str">
        <f t="shared" si="39"/>
        <v/>
      </c>
      <c r="AA50" s="119" t="str">
        <f t="shared" si="39"/>
        <v/>
      </c>
      <c r="AB50" s="120" t="str">
        <f t="shared" si="39"/>
        <v/>
      </c>
      <c r="AC50" s="117" t="e">
        <f>+SUM(AC47:AC49)</f>
        <v>#REF!</v>
      </c>
    </row>
    <row r="51" spans="1:33" ht="14" x14ac:dyDescent="0.25">
      <c r="A51" s="201" t="e">
        <f>+DATE(#REF!,11,1)</f>
        <v>#REF!</v>
      </c>
      <c r="B51" s="199">
        <f>+'Formato Resumen 21'!E25</f>
        <v>98373.273569908284</v>
      </c>
      <c r="C51" s="94" t="s">
        <v>35</v>
      </c>
      <c r="D51" s="95" t="e">
        <f>#REF!</f>
        <v>#REF!</v>
      </c>
      <c r="E51" s="96" t="str">
        <f t="shared" ref="E51:AB51" si="40">IF(ISERROR(E104/$AC107*$B51),"",(E104/$AC107*$B51))</f>
        <v/>
      </c>
      <c r="F51" s="97" t="str">
        <f t="shared" si="40"/>
        <v/>
      </c>
      <c r="G51" s="97" t="str">
        <f t="shared" si="40"/>
        <v/>
      </c>
      <c r="H51" s="97" t="str">
        <f t="shared" si="40"/>
        <v/>
      </c>
      <c r="I51" s="97" t="str">
        <f t="shared" si="40"/>
        <v/>
      </c>
      <c r="J51" s="97" t="str">
        <f t="shared" si="40"/>
        <v/>
      </c>
      <c r="K51" s="97" t="str">
        <f t="shared" si="40"/>
        <v/>
      </c>
      <c r="L51" s="97" t="str">
        <f t="shared" si="40"/>
        <v/>
      </c>
      <c r="M51" s="97" t="str">
        <f t="shared" si="40"/>
        <v/>
      </c>
      <c r="N51" s="97" t="str">
        <f t="shared" si="40"/>
        <v/>
      </c>
      <c r="O51" s="97" t="str">
        <f t="shared" si="40"/>
        <v/>
      </c>
      <c r="P51" s="97" t="str">
        <f t="shared" si="40"/>
        <v/>
      </c>
      <c r="Q51" s="97" t="str">
        <f t="shared" si="40"/>
        <v/>
      </c>
      <c r="R51" s="97" t="str">
        <f t="shared" si="40"/>
        <v/>
      </c>
      <c r="S51" s="97" t="str">
        <f t="shared" si="40"/>
        <v/>
      </c>
      <c r="T51" s="97" t="str">
        <f t="shared" si="40"/>
        <v/>
      </c>
      <c r="U51" s="97" t="str">
        <f t="shared" si="40"/>
        <v/>
      </c>
      <c r="V51" s="97" t="str">
        <f t="shared" si="40"/>
        <v/>
      </c>
      <c r="W51" s="97" t="str">
        <f t="shared" si="40"/>
        <v/>
      </c>
      <c r="X51" s="97" t="str">
        <f t="shared" si="40"/>
        <v/>
      </c>
      <c r="Y51" s="97" t="str">
        <f t="shared" si="40"/>
        <v/>
      </c>
      <c r="Z51" s="97" t="str">
        <f t="shared" si="40"/>
        <v/>
      </c>
      <c r="AA51" s="97" t="str">
        <f t="shared" si="40"/>
        <v/>
      </c>
      <c r="AB51" s="98" t="str">
        <f t="shared" si="40"/>
        <v/>
      </c>
      <c r="AC51" s="99" t="e">
        <f>+SUM(E51:AB51)*D51</f>
        <v>#REF!</v>
      </c>
      <c r="AF51" s="1" t="str">
        <f>AF47</f>
        <v>ORD</v>
      </c>
      <c r="AG51" s="1">
        <f>AG47+1</f>
        <v>11</v>
      </c>
    </row>
    <row r="52" spans="1:33" ht="14" x14ac:dyDescent="0.25">
      <c r="A52" s="201"/>
      <c r="B52" s="199"/>
      <c r="C52" s="100" t="s">
        <v>36</v>
      </c>
      <c r="D52" s="101" t="e">
        <f>#REF!</f>
        <v>#REF!</v>
      </c>
      <c r="E52" s="102" t="str">
        <f t="shared" ref="E52:AB52" si="41">IF(ISERROR(E105/$AC107*$B51),"",(E105/$AC107*$B51))</f>
        <v/>
      </c>
      <c r="F52" s="103" t="str">
        <f t="shared" si="41"/>
        <v/>
      </c>
      <c r="G52" s="103" t="str">
        <f t="shared" si="41"/>
        <v/>
      </c>
      <c r="H52" s="103" t="str">
        <f>IF(ISERROR(H105/$AC107*$B51),"",(H105/$AC107*$B51))</f>
        <v/>
      </c>
      <c r="I52" s="103" t="str">
        <f t="shared" si="41"/>
        <v/>
      </c>
      <c r="J52" s="103" t="str">
        <f t="shared" si="41"/>
        <v/>
      </c>
      <c r="K52" s="103" t="str">
        <f t="shared" si="41"/>
        <v/>
      </c>
      <c r="L52" s="103" t="str">
        <f t="shared" si="41"/>
        <v/>
      </c>
      <c r="M52" s="103" t="str">
        <f t="shared" si="41"/>
        <v/>
      </c>
      <c r="N52" s="103" t="str">
        <f t="shared" si="41"/>
        <v/>
      </c>
      <c r="O52" s="103" t="str">
        <f t="shared" si="41"/>
        <v/>
      </c>
      <c r="P52" s="103" t="str">
        <f t="shared" si="41"/>
        <v/>
      </c>
      <c r="Q52" s="103" t="str">
        <f t="shared" si="41"/>
        <v/>
      </c>
      <c r="R52" s="103" t="str">
        <f t="shared" si="41"/>
        <v/>
      </c>
      <c r="S52" s="103" t="str">
        <f t="shared" si="41"/>
        <v/>
      </c>
      <c r="T52" s="103" t="str">
        <f t="shared" si="41"/>
        <v/>
      </c>
      <c r="U52" s="103" t="str">
        <f t="shared" si="41"/>
        <v/>
      </c>
      <c r="V52" s="103" t="str">
        <f t="shared" si="41"/>
        <v/>
      </c>
      <c r="W52" s="103" t="str">
        <f t="shared" si="41"/>
        <v/>
      </c>
      <c r="X52" s="103" t="str">
        <f t="shared" si="41"/>
        <v/>
      </c>
      <c r="Y52" s="103" t="str">
        <f t="shared" si="41"/>
        <v/>
      </c>
      <c r="Z52" s="103" t="str">
        <f t="shared" si="41"/>
        <v/>
      </c>
      <c r="AA52" s="103" t="str">
        <f t="shared" si="41"/>
        <v/>
      </c>
      <c r="AB52" s="104" t="str">
        <f t="shared" si="41"/>
        <v/>
      </c>
      <c r="AC52" s="105" t="e">
        <f>+SUM(E52:AB52)*D52</f>
        <v>#REF!</v>
      </c>
      <c r="AF52" s="1" t="str">
        <f>AF48</f>
        <v>SÁB</v>
      </c>
      <c r="AG52" s="1">
        <f>AG51</f>
        <v>11</v>
      </c>
    </row>
    <row r="53" spans="1:33" ht="14" x14ac:dyDescent="0.25">
      <c r="A53" s="201"/>
      <c r="B53" s="199"/>
      <c r="C53" s="106" t="s">
        <v>37</v>
      </c>
      <c r="D53" s="107" t="e">
        <f>#REF!</f>
        <v>#REF!</v>
      </c>
      <c r="E53" s="108" t="str">
        <f t="shared" ref="E53:AB53" si="42">IF(ISERROR(E106/$AC107*$B51),"",(E106/$AC107*$B51))</f>
        <v/>
      </c>
      <c r="F53" s="109" t="str">
        <f t="shared" si="42"/>
        <v/>
      </c>
      <c r="G53" s="109" t="str">
        <f t="shared" si="42"/>
        <v/>
      </c>
      <c r="H53" s="109" t="str">
        <f t="shared" si="42"/>
        <v/>
      </c>
      <c r="I53" s="109" t="str">
        <f t="shared" si="42"/>
        <v/>
      </c>
      <c r="J53" s="109" t="str">
        <f t="shared" si="42"/>
        <v/>
      </c>
      <c r="K53" s="109" t="str">
        <f t="shared" si="42"/>
        <v/>
      </c>
      <c r="L53" s="109" t="str">
        <f t="shared" si="42"/>
        <v/>
      </c>
      <c r="M53" s="109" t="str">
        <f t="shared" si="42"/>
        <v/>
      </c>
      <c r="N53" s="109" t="str">
        <f t="shared" si="42"/>
        <v/>
      </c>
      <c r="O53" s="109" t="str">
        <f t="shared" si="42"/>
        <v/>
      </c>
      <c r="P53" s="109" t="str">
        <f t="shared" si="42"/>
        <v/>
      </c>
      <c r="Q53" s="109" t="str">
        <f t="shared" si="42"/>
        <v/>
      </c>
      <c r="R53" s="109" t="str">
        <f t="shared" si="42"/>
        <v/>
      </c>
      <c r="S53" s="109" t="str">
        <f t="shared" si="42"/>
        <v/>
      </c>
      <c r="T53" s="109" t="str">
        <f t="shared" si="42"/>
        <v/>
      </c>
      <c r="U53" s="109" t="str">
        <f t="shared" si="42"/>
        <v/>
      </c>
      <c r="V53" s="109" t="str">
        <f t="shared" si="42"/>
        <v/>
      </c>
      <c r="W53" s="109" t="str">
        <f t="shared" si="42"/>
        <v/>
      </c>
      <c r="X53" s="109" t="str">
        <f t="shared" si="42"/>
        <v/>
      </c>
      <c r="Y53" s="109" t="str">
        <f t="shared" si="42"/>
        <v/>
      </c>
      <c r="Z53" s="109" t="str">
        <f t="shared" si="42"/>
        <v/>
      </c>
      <c r="AA53" s="109" t="str">
        <f t="shared" si="42"/>
        <v/>
      </c>
      <c r="AB53" s="110" t="str">
        <f t="shared" si="42"/>
        <v/>
      </c>
      <c r="AC53" s="111" t="e">
        <f>+SUM(E53:AB53)*D53</f>
        <v>#REF!</v>
      </c>
      <c r="AF53" s="1" t="str">
        <f>AF49</f>
        <v>FES</v>
      </c>
      <c r="AG53" s="1">
        <f>AG52</f>
        <v>11</v>
      </c>
    </row>
    <row r="54" spans="1:33" s="121" customFormat="1" ht="14.5" thickBot="1" x14ac:dyDescent="0.3">
      <c r="A54" s="202"/>
      <c r="B54" s="200"/>
      <c r="C54" s="112" t="s">
        <v>34</v>
      </c>
      <c r="D54" s="113" t="e">
        <f>+SUM(D51:D53)</f>
        <v>#REF!</v>
      </c>
      <c r="E54" s="118" t="str">
        <f t="shared" ref="E54:AB54" si="43">IF(ISERROR(E51*$D51+E52*$D52+E53*$D53),"",(E51*$D51+E52*$D52+E53*$D53))</f>
        <v/>
      </c>
      <c r="F54" s="119" t="str">
        <f t="shared" si="43"/>
        <v/>
      </c>
      <c r="G54" s="119" t="str">
        <f t="shared" si="43"/>
        <v/>
      </c>
      <c r="H54" s="119" t="str">
        <f t="shared" si="43"/>
        <v/>
      </c>
      <c r="I54" s="119" t="str">
        <f t="shared" si="43"/>
        <v/>
      </c>
      <c r="J54" s="119" t="str">
        <f t="shared" si="43"/>
        <v/>
      </c>
      <c r="K54" s="119" t="str">
        <f t="shared" si="43"/>
        <v/>
      </c>
      <c r="L54" s="119" t="str">
        <f t="shared" si="43"/>
        <v/>
      </c>
      <c r="M54" s="119" t="str">
        <f t="shared" si="43"/>
        <v/>
      </c>
      <c r="N54" s="119" t="str">
        <f t="shared" si="43"/>
        <v/>
      </c>
      <c r="O54" s="119" t="str">
        <f t="shared" si="43"/>
        <v/>
      </c>
      <c r="P54" s="119" t="str">
        <f t="shared" si="43"/>
        <v/>
      </c>
      <c r="Q54" s="119" t="str">
        <f t="shared" si="43"/>
        <v/>
      </c>
      <c r="R54" s="119" t="str">
        <f t="shared" si="43"/>
        <v/>
      </c>
      <c r="S54" s="119" t="str">
        <f t="shared" si="43"/>
        <v/>
      </c>
      <c r="T54" s="119" t="str">
        <f t="shared" si="43"/>
        <v/>
      </c>
      <c r="U54" s="119" t="str">
        <f t="shared" si="43"/>
        <v/>
      </c>
      <c r="V54" s="119" t="str">
        <f t="shared" si="43"/>
        <v/>
      </c>
      <c r="W54" s="119" t="str">
        <f t="shared" si="43"/>
        <v/>
      </c>
      <c r="X54" s="119" t="str">
        <f t="shared" si="43"/>
        <v/>
      </c>
      <c r="Y54" s="119" t="str">
        <f t="shared" si="43"/>
        <v/>
      </c>
      <c r="Z54" s="119" t="str">
        <f t="shared" si="43"/>
        <v/>
      </c>
      <c r="AA54" s="119" t="str">
        <f t="shared" si="43"/>
        <v/>
      </c>
      <c r="AB54" s="120" t="str">
        <f t="shared" si="43"/>
        <v/>
      </c>
      <c r="AC54" s="117" t="e">
        <f>+SUM(AC51:AC53)</f>
        <v>#REF!</v>
      </c>
    </row>
    <row r="55" spans="1:33" ht="15.5" x14ac:dyDescent="0.25">
      <c r="A55" s="201" t="e">
        <f>+DATE(#REF!,12,1)</f>
        <v>#REF!</v>
      </c>
      <c r="B55" s="199">
        <f>+'Formato Resumen 21'!E26</f>
        <v>165247.48203956545</v>
      </c>
      <c r="C55" s="94" t="s">
        <v>35</v>
      </c>
      <c r="D55" s="95" t="e">
        <f>#REF!</f>
        <v>#REF!</v>
      </c>
      <c r="E55" s="125" t="str">
        <f t="shared" ref="E55:AB55" si="44">IF(ISERROR(E108/$AC111*$B55),"",(E108/$AC111*$B55))</f>
        <v/>
      </c>
      <c r="F55" s="126" t="str">
        <f t="shared" si="44"/>
        <v/>
      </c>
      <c r="G55" s="126" t="str">
        <f t="shared" si="44"/>
        <v/>
      </c>
      <c r="H55" s="126" t="str">
        <f t="shared" si="44"/>
        <v/>
      </c>
      <c r="I55" s="126" t="str">
        <f t="shared" si="44"/>
        <v/>
      </c>
      <c r="J55" s="126" t="str">
        <f t="shared" si="44"/>
        <v/>
      </c>
      <c r="K55" s="126" t="str">
        <f t="shared" si="44"/>
        <v/>
      </c>
      <c r="L55" s="126" t="str">
        <f t="shared" si="44"/>
        <v/>
      </c>
      <c r="M55" s="126" t="str">
        <f t="shared" si="44"/>
        <v/>
      </c>
      <c r="N55" s="126" t="str">
        <f t="shared" si="44"/>
        <v/>
      </c>
      <c r="O55" s="126" t="str">
        <f t="shared" si="44"/>
        <v/>
      </c>
      <c r="P55" s="126" t="str">
        <f t="shared" si="44"/>
        <v/>
      </c>
      <c r="Q55" s="126" t="str">
        <f t="shared" si="44"/>
        <v/>
      </c>
      <c r="R55" s="126" t="str">
        <f t="shared" si="44"/>
        <v/>
      </c>
      <c r="S55" s="126" t="str">
        <f t="shared" si="44"/>
        <v/>
      </c>
      <c r="T55" s="126" t="str">
        <f t="shared" si="44"/>
        <v/>
      </c>
      <c r="U55" s="126" t="str">
        <f t="shared" si="44"/>
        <v/>
      </c>
      <c r="V55" s="126" t="str">
        <f t="shared" si="44"/>
        <v/>
      </c>
      <c r="W55" s="126" t="str">
        <f t="shared" si="44"/>
        <v/>
      </c>
      <c r="X55" s="126" t="str">
        <f t="shared" si="44"/>
        <v/>
      </c>
      <c r="Y55" s="126" t="str">
        <f t="shared" si="44"/>
        <v/>
      </c>
      <c r="Z55" s="126" t="str">
        <f t="shared" si="44"/>
        <v/>
      </c>
      <c r="AA55" s="126" t="str">
        <f t="shared" si="44"/>
        <v/>
      </c>
      <c r="AB55" s="127" t="str">
        <f t="shared" si="44"/>
        <v/>
      </c>
      <c r="AC55" s="128" t="e">
        <f>+SUM(E55:AB55)*D55</f>
        <v>#REF!</v>
      </c>
      <c r="AF55" s="1" t="str">
        <f>AF51</f>
        <v>ORD</v>
      </c>
      <c r="AG55" s="1">
        <f>AG51+1</f>
        <v>12</v>
      </c>
    </row>
    <row r="56" spans="1:33" ht="15.5" x14ac:dyDescent="0.25">
      <c r="A56" s="201"/>
      <c r="B56" s="199"/>
      <c r="C56" s="100" t="s">
        <v>36</v>
      </c>
      <c r="D56" s="101" t="e">
        <f>#REF!</f>
        <v>#REF!</v>
      </c>
      <c r="E56" s="129" t="str">
        <f t="shared" ref="E56:AB56" si="45">IF(ISERROR(E109/$AC111*$B55),"",(E109/$AC111*$B55))</f>
        <v/>
      </c>
      <c r="F56" s="130" t="str">
        <f t="shared" si="45"/>
        <v/>
      </c>
      <c r="G56" s="130" t="str">
        <f t="shared" si="45"/>
        <v/>
      </c>
      <c r="H56" s="130" t="str">
        <f t="shared" si="45"/>
        <v/>
      </c>
      <c r="I56" s="130" t="str">
        <f t="shared" si="45"/>
        <v/>
      </c>
      <c r="J56" s="130" t="str">
        <f t="shared" si="45"/>
        <v/>
      </c>
      <c r="K56" s="130" t="str">
        <f t="shared" si="45"/>
        <v/>
      </c>
      <c r="L56" s="130" t="str">
        <f t="shared" si="45"/>
        <v/>
      </c>
      <c r="M56" s="130" t="str">
        <f t="shared" si="45"/>
        <v/>
      </c>
      <c r="N56" s="130" t="str">
        <f t="shared" si="45"/>
        <v/>
      </c>
      <c r="O56" s="130" t="str">
        <f t="shared" si="45"/>
        <v/>
      </c>
      <c r="P56" s="130" t="str">
        <f t="shared" si="45"/>
        <v/>
      </c>
      <c r="Q56" s="130" t="str">
        <f t="shared" si="45"/>
        <v/>
      </c>
      <c r="R56" s="130" t="str">
        <f t="shared" si="45"/>
        <v/>
      </c>
      <c r="S56" s="130" t="str">
        <f t="shared" si="45"/>
        <v/>
      </c>
      <c r="T56" s="130" t="str">
        <f t="shared" si="45"/>
        <v/>
      </c>
      <c r="U56" s="130" t="str">
        <f t="shared" si="45"/>
        <v/>
      </c>
      <c r="V56" s="130" t="str">
        <f t="shared" si="45"/>
        <v/>
      </c>
      <c r="W56" s="130" t="str">
        <f t="shared" si="45"/>
        <v/>
      </c>
      <c r="X56" s="130" t="str">
        <f t="shared" si="45"/>
        <v/>
      </c>
      <c r="Y56" s="130" t="str">
        <f t="shared" si="45"/>
        <v/>
      </c>
      <c r="Z56" s="130" t="str">
        <f t="shared" si="45"/>
        <v/>
      </c>
      <c r="AA56" s="130" t="str">
        <f t="shared" si="45"/>
        <v/>
      </c>
      <c r="AB56" s="131" t="str">
        <f t="shared" si="45"/>
        <v/>
      </c>
      <c r="AC56" s="132" t="e">
        <f>+SUM(E56:AB56)*D56</f>
        <v>#REF!</v>
      </c>
      <c r="AF56" s="1" t="str">
        <f>AF52</f>
        <v>SÁB</v>
      </c>
      <c r="AG56" s="1">
        <f>AG55</f>
        <v>12</v>
      </c>
    </row>
    <row r="57" spans="1:33" ht="15.5" x14ac:dyDescent="0.25">
      <c r="A57" s="201"/>
      <c r="B57" s="199"/>
      <c r="C57" s="106" t="s">
        <v>37</v>
      </c>
      <c r="D57" s="107" t="e">
        <f>#REF!</f>
        <v>#REF!</v>
      </c>
      <c r="E57" s="133" t="str">
        <f t="shared" ref="E57:AB57" si="46">IF(ISERROR(E110/$AC111*$B55),"",(E110/$AC111*$B55))</f>
        <v/>
      </c>
      <c r="F57" s="134" t="str">
        <f t="shared" si="46"/>
        <v/>
      </c>
      <c r="G57" s="134" t="str">
        <f t="shared" si="46"/>
        <v/>
      </c>
      <c r="H57" s="134" t="str">
        <f t="shared" si="46"/>
        <v/>
      </c>
      <c r="I57" s="134" t="str">
        <f t="shared" si="46"/>
        <v/>
      </c>
      <c r="J57" s="134" t="str">
        <f t="shared" si="46"/>
        <v/>
      </c>
      <c r="K57" s="134" t="str">
        <f t="shared" si="46"/>
        <v/>
      </c>
      <c r="L57" s="134" t="str">
        <f t="shared" si="46"/>
        <v/>
      </c>
      <c r="M57" s="134" t="str">
        <f t="shared" si="46"/>
        <v/>
      </c>
      <c r="N57" s="134" t="str">
        <f t="shared" si="46"/>
        <v/>
      </c>
      <c r="O57" s="134" t="str">
        <f t="shared" si="46"/>
        <v/>
      </c>
      <c r="P57" s="134" t="str">
        <f t="shared" si="46"/>
        <v/>
      </c>
      <c r="Q57" s="134" t="str">
        <f t="shared" si="46"/>
        <v/>
      </c>
      <c r="R57" s="134" t="str">
        <f t="shared" si="46"/>
        <v/>
      </c>
      <c r="S57" s="134" t="str">
        <f t="shared" si="46"/>
        <v/>
      </c>
      <c r="T57" s="134" t="str">
        <f t="shared" si="46"/>
        <v/>
      </c>
      <c r="U57" s="134" t="str">
        <f t="shared" si="46"/>
        <v/>
      </c>
      <c r="V57" s="134" t="str">
        <f t="shared" si="46"/>
        <v/>
      </c>
      <c r="W57" s="134" t="str">
        <f t="shared" si="46"/>
        <v/>
      </c>
      <c r="X57" s="134" t="str">
        <f t="shared" si="46"/>
        <v/>
      </c>
      <c r="Y57" s="134" t="str">
        <f t="shared" si="46"/>
        <v/>
      </c>
      <c r="Z57" s="134" t="str">
        <f t="shared" si="46"/>
        <v/>
      </c>
      <c r="AA57" s="134" t="str">
        <f t="shared" si="46"/>
        <v/>
      </c>
      <c r="AB57" s="135" t="str">
        <f t="shared" si="46"/>
        <v/>
      </c>
      <c r="AC57" s="136" t="e">
        <f>+SUM(E57:AB57)*D57</f>
        <v>#REF!</v>
      </c>
      <c r="AF57" s="1" t="str">
        <f>AF53</f>
        <v>FES</v>
      </c>
      <c r="AG57" s="1">
        <f>AG56</f>
        <v>12</v>
      </c>
    </row>
    <row r="58" spans="1:33" s="121" customFormat="1" ht="16" thickBot="1" x14ac:dyDescent="0.3">
      <c r="A58" s="202"/>
      <c r="B58" s="200"/>
      <c r="C58" s="112" t="s">
        <v>34</v>
      </c>
      <c r="D58" s="113" t="e">
        <f>+SUM(D55:D57)</f>
        <v>#REF!</v>
      </c>
      <c r="E58" s="118" t="str">
        <f t="shared" ref="E58:AB58" si="47">IF(ISERROR(E55*$D55+E56*$D56+E57*$D57),"",(E55*$D55+E56*$D56+E57*$D57))</f>
        <v/>
      </c>
      <c r="F58" s="119" t="str">
        <f t="shared" si="47"/>
        <v/>
      </c>
      <c r="G58" s="119" t="str">
        <f t="shared" si="47"/>
        <v/>
      </c>
      <c r="H58" s="119" t="str">
        <f t="shared" si="47"/>
        <v/>
      </c>
      <c r="I58" s="119" t="str">
        <f t="shared" si="47"/>
        <v/>
      </c>
      <c r="J58" s="119" t="str">
        <f t="shared" si="47"/>
        <v/>
      </c>
      <c r="K58" s="119" t="str">
        <f t="shared" si="47"/>
        <v/>
      </c>
      <c r="L58" s="119" t="str">
        <f t="shared" si="47"/>
        <v/>
      </c>
      <c r="M58" s="119" t="str">
        <f t="shared" si="47"/>
        <v/>
      </c>
      <c r="N58" s="119" t="str">
        <f t="shared" si="47"/>
        <v/>
      </c>
      <c r="O58" s="119" t="str">
        <f t="shared" si="47"/>
        <v/>
      </c>
      <c r="P58" s="119" t="str">
        <f t="shared" si="47"/>
        <v/>
      </c>
      <c r="Q58" s="119" t="str">
        <f t="shared" si="47"/>
        <v/>
      </c>
      <c r="R58" s="119" t="str">
        <f t="shared" si="47"/>
        <v/>
      </c>
      <c r="S58" s="119" t="str">
        <f t="shared" si="47"/>
        <v/>
      </c>
      <c r="T58" s="119" t="str">
        <f t="shared" si="47"/>
        <v/>
      </c>
      <c r="U58" s="119" t="str">
        <f t="shared" si="47"/>
        <v/>
      </c>
      <c r="V58" s="119" t="str">
        <f t="shared" si="47"/>
        <v/>
      </c>
      <c r="W58" s="119" t="str">
        <f t="shared" si="47"/>
        <v/>
      </c>
      <c r="X58" s="119" t="str">
        <f t="shared" si="47"/>
        <v/>
      </c>
      <c r="Y58" s="119" t="str">
        <f t="shared" si="47"/>
        <v/>
      </c>
      <c r="Z58" s="119" t="str">
        <f t="shared" si="47"/>
        <v/>
      </c>
      <c r="AA58" s="119" t="str">
        <f t="shared" si="47"/>
        <v/>
      </c>
      <c r="AB58" s="120" t="str">
        <f t="shared" si="47"/>
        <v/>
      </c>
      <c r="AC58" s="137" t="e">
        <f>+SUM(AC55:AC57)</f>
        <v>#REF!</v>
      </c>
    </row>
    <row r="59" spans="1:33" s="5" customFormat="1" ht="12.5" x14ac:dyDescent="0.25">
      <c r="P59" s="37"/>
      <c r="AC59" s="39"/>
    </row>
    <row r="60" spans="1:33" s="5" customFormat="1" ht="15.5" x14ac:dyDescent="0.25">
      <c r="B60" s="38" t="s">
        <v>44</v>
      </c>
      <c r="Z60" s="6"/>
      <c r="AA60" s="6"/>
      <c r="AB60" s="6"/>
    </row>
    <row r="61" spans="1:33" s="5" customFormat="1" ht="18" x14ac:dyDescent="0.4">
      <c r="B61" s="38" t="s">
        <v>51</v>
      </c>
      <c r="Z61" s="7" t="s">
        <v>58</v>
      </c>
    </row>
    <row r="62" spans="1:33" s="5" customFormat="1" ht="18.5" thickBot="1" x14ac:dyDescent="0.45">
      <c r="B62" s="38"/>
      <c r="Z62" s="7"/>
    </row>
    <row r="63" spans="1:33" ht="26.5" thickBot="1" x14ac:dyDescent="0.3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1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4" x14ac:dyDescent="0.25">
      <c r="A64" s="196" t="e">
        <f>A11</f>
        <v>#REF!</v>
      </c>
      <c r="B64" s="192"/>
      <c r="C64" s="13" t="s">
        <v>35</v>
      </c>
      <c r="D64" s="14" t="e">
        <f>D11</f>
        <v>#REF!</v>
      </c>
      <c r="E64" s="10" t="e">
        <f>#REF!</f>
        <v>#REF!</v>
      </c>
      <c r="F64" s="15" t="e">
        <f>#REF!</f>
        <v>#REF!</v>
      </c>
      <c r="G64" s="15" t="e">
        <f>#REF!</f>
        <v>#REF!</v>
      </c>
      <c r="H64" s="15" t="e">
        <f>#REF!</f>
        <v>#REF!</v>
      </c>
      <c r="I64" s="15" t="e">
        <f>#REF!</f>
        <v>#REF!</v>
      </c>
      <c r="J64" s="15" t="e">
        <f>#REF!</f>
        <v>#REF!</v>
      </c>
      <c r="K64" s="15" t="e">
        <f>#REF!</f>
        <v>#REF!</v>
      </c>
      <c r="L64" s="15" t="e">
        <f>#REF!</f>
        <v>#REF!</v>
      </c>
      <c r="M64" s="15" t="e">
        <f>#REF!</f>
        <v>#REF!</v>
      </c>
      <c r="N64" s="15" t="e">
        <f>#REF!</f>
        <v>#REF!</v>
      </c>
      <c r="O64" s="15" t="e">
        <f>#REF!</f>
        <v>#REF!</v>
      </c>
      <c r="P64" s="15" t="e">
        <f>#REF!</f>
        <v>#REF!</v>
      </c>
      <c r="Q64" s="15" t="e">
        <f>#REF!</f>
        <v>#REF!</v>
      </c>
      <c r="R64" s="15" t="e">
        <f>#REF!</f>
        <v>#REF!</v>
      </c>
      <c r="S64" s="15" t="e">
        <f>#REF!</f>
        <v>#REF!</v>
      </c>
      <c r="T64" s="15" t="e">
        <f>#REF!</f>
        <v>#REF!</v>
      </c>
      <c r="U64" s="15" t="e">
        <f>#REF!</f>
        <v>#REF!</v>
      </c>
      <c r="V64" s="15" t="e">
        <f>#REF!</f>
        <v>#REF!</v>
      </c>
      <c r="W64" s="15" t="e">
        <f>#REF!</f>
        <v>#REF!</v>
      </c>
      <c r="X64" s="15" t="e">
        <f>#REF!</f>
        <v>#REF!</v>
      </c>
      <c r="Y64" s="15" t="e">
        <f>#REF!</f>
        <v>#REF!</v>
      </c>
      <c r="Z64" s="15" t="e">
        <f>#REF!</f>
        <v>#REF!</v>
      </c>
      <c r="AA64" s="15" t="e">
        <f>#REF!</f>
        <v>#REF!</v>
      </c>
      <c r="AB64" s="16" t="e">
        <f>#REF!</f>
        <v>#REF!</v>
      </c>
      <c r="AC64" s="12" t="e">
        <f>+SUM(E64:AB64)*D64</f>
        <v>#REF!</v>
      </c>
    </row>
    <row r="65" spans="1:29" ht="14" x14ac:dyDescent="0.25">
      <c r="A65" s="197"/>
      <c r="B65" s="193"/>
      <c r="C65" s="17" t="s">
        <v>36</v>
      </c>
      <c r="D65" s="18" t="e">
        <f>D12</f>
        <v>#REF!</v>
      </c>
      <c r="E65" s="19" t="e">
        <f>#REF!</f>
        <v>#REF!</v>
      </c>
      <c r="F65" s="20" t="e">
        <f>#REF!</f>
        <v>#REF!</v>
      </c>
      <c r="G65" s="20" t="e">
        <f>#REF!</f>
        <v>#REF!</v>
      </c>
      <c r="H65" s="20" t="e">
        <f>#REF!</f>
        <v>#REF!</v>
      </c>
      <c r="I65" s="20" t="e">
        <f>#REF!</f>
        <v>#REF!</v>
      </c>
      <c r="J65" s="20" t="e">
        <f>#REF!</f>
        <v>#REF!</v>
      </c>
      <c r="K65" s="20" t="e">
        <f>#REF!</f>
        <v>#REF!</v>
      </c>
      <c r="L65" s="20" t="e">
        <f>#REF!</f>
        <v>#REF!</v>
      </c>
      <c r="M65" s="20" t="e">
        <f>#REF!</f>
        <v>#REF!</v>
      </c>
      <c r="N65" s="20" t="e">
        <f>#REF!</f>
        <v>#REF!</v>
      </c>
      <c r="O65" s="20" t="e">
        <f>#REF!</f>
        <v>#REF!</v>
      </c>
      <c r="P65" s="20" t="e">
        <f>#REF!</f>
        <v>#REF!</v>
      </c>
      <c r="Q65" s="20" t="e">
        <f>#REF!</f>
        <v>#REF!</v>
      </c>
      <c r="R65" s="20" t="e">
        <f>#REF!</f>
        <v>#REF!</v>
      </c>
      <c r="S65" s="20" t="e">
        <f>#REF!</f>
        <v>#REF!</v>
      </c>
      <c r="T65" s="20" t="e">
        <f>#REF!</f>
        <v>#REF!</v>
      </c>
      <c r="U65" s="20" t="e">
        <f>#REF!</f>
        <v>#REF!</v>
      </c>
      <c r="V65" s="20" t="e">
        <f>#REF!</f>
        <v>#REF!</v>
      </c>
      <c r="W65" s="20" t="e">
        <f>#REF!</f>
        <v>#REF!</v>
      </c>
      <c r="X65" s="20" t="e">
        <f>#REF!</f>
        <v>#REF!</v>
      </c>
      <c r="Y65" s="20" t="e">
        <f>#REF!</f>
        <v>#REF!</v>
      </c>
      <c r="Z65" s="20" t="e">
        <f>#REF!</f>
        <v>#REF!</v>
      </c>
      <c r="AA65" s="20" t="e">
        <f>#REF!</f>
        <v>#REF!</v>
      </c>
      <c r="AB65" s="21" t="e">
        <f>#REF!</f>
        <v>#REF!</v>
      </c>
      <c r="AC65" s="12" t="e">
        <f>+SUM(E65:AB65)*D65</f>
        <v>#REF!</v>
      </c>
    </row>
    <row r="66" spans="1:29" ht="14" x14ac:dyDescent="0.25">
      <c r="A66" s="197"/>
      <c r="B66" s="193"/>
      <c r="C66" s="22" t="s">
        <v>37</v>
      </c>
      <c r="D66" s="23" t="e">
        <f>D13</f>
        <v>#REF!</v>
      </c>
      <c r="E66" s="24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 t="e">
        <f>#REF!</f>
        <v>#REF!</v>
      </c>
      <c r="O66" s="25" t="e">
        <f>#REF!</f>
        <v>#REF!</v>
      </c>
      <c r="P66" s="25" t="e">
        <f>#REF!</f>
        <v>#REF!</v>
      </c>
      <c r="Q66" s="25" t="e">
        <f>#REF!</f>
        <v>#REF!</v>
      </c>
      <c r="R66" s="25" t="e">
        <f>#REF!</f>
        <v>#REF!</v>
      </c>
      <c r="S66" s="25" t="e">
        <f>#REF!</f>
        <v>#REF!</v>
      </c>
      <c r="T66" s="25" t="e">
        <f>#REF!</f>
        <v>#REF!</v>
      </c>
      <c r="U66" s="25" t="e">
        <f>#REF!</f>
        <v>#REF!</v>
      </c>
      <c r="V66" s="25" t="e">
        <f>#REF!</f>
        <v>#REF!</v>
      </c>
      <c r="W66" s="25" t="e">
        <f>#REF!</f>
        <v>#REF!</v>
      </c>
      <c r="X66" s="25" t="e">
        <f>#REF!</f>
        <v>#REF!</v>
      </c>
      <c r="Y66" s="25" t="e">
        <f>#REF!</f>
        <v>#REF!</v>
      </c>
      <c r="Z66" s="25" t="e">
        <f>#REF!</f>
        <v>#REF!</v>
      </c>
      <c r="AA66" s="25" t="e">
        <f>#REF!</f>
        <v>#REF!</v>
      </c>
      <c r="AB66" s="26" t="e">
        <f>#REF!</f>
        <v>#REF!</v>
      </c>
      <c r="AC66" s="12" t="e">
        <f>+SUM(E66:AB66)*D66</f>
        <v>#REF!</v>
      </c>
    </row>
    <row r="67" spans="1:29" ht="14.5" thickBot="1" x14ac:dyDescent="0.3">
      <c r="A67" s="198"/>
      <c r="B67" s="194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8">SUMPRODUCT($D64:$D66,F64:F66)</f>
        <v>#REF!</v>
      </c>
      <c r="G67" s="29" t="e">
        <f t="shared" si="48"/>
        <v>#REF!</v>
      </c>
      <c r="H67" s="29" t="e">
        <f t="shared" si="48"/>
        <v>#REF!</v>
      </c>
      <c r="I67" s="29" t="e">
        <f t="shared" si="48"/>
        <v>#REF!</v>
      </c>
      <c r="J67" s="29" t="e">
        <f t="shared" si="48"/>
        <v>#REF!</v>
      </c>
      <c r="K67" s="29" t="e">
        <f t="shared" si="48"/>
        <v>#REF!</v>
      </c>
      <c r="L67" s="29" t="e">
        <f t="shared" si="48"/>
        <v>#REF!</v>
      </c>
      <c r="M67" s="29" t="e">
        <f t="shared" si="48"/>
        <v>#REF!</v>
      </c>
      <c r="N67" s="29" t="e">
        <f t="shared" si="48"/>
        <v>#REF!</v>
      </c>
      <c r="O67" s="29" t="e">
        <f t="shared" si="48"/>
        <v>#REF!</v>
      </c>
      <c r="P67" s="29" t="e">
        <f t="shared" si="48"/>
        <v>#REF!</v>
      </c>
      <c r="Q67" s="29" t="e">
        <f t="shared" si="48"/>
        <v>#REF!</v>
      </c>
      <c r="R67" s="29" t="e">
        <f t="shared" si="48"/>
        <v>#REF!</v>
      </c>
      <c r="S67" s="29" t="e">
        <f t="shared" si="48"/>
        <v>#REF!</v>
      </c>
      <c r="T67" s="29" t="e">
        <f t="shared" si="48"/>
        <v>#REF!</v>
      </c>
      <c r="U67" s="29" t="e">
        <f t="shared" si="48"/>
        <v>#REF!</v>
      </c>
      <c r="V67" s="29" t="e">
        <f t="shared" si="48"/>
        <v>#REF!</v>
      </c>
      <c r="W67" s="29" t="e">
        <f t="shared" si="48"/>
        <v>#REF!</v>
      </c>
      <c r="X67" s="29" t="e">
        <f t="shared" si="48"/>
        <v>#REF!</v>
      </c>
      <c r="Y67" s="29" t="e">
        <f t="shared" si="48"/>
        <v>#REF!</v>
      </c>
      <c r="Z67" s="29" t="e">
        <f t="shared" si="48"/>
        <v>#REF!</v>
      </c>
      <c r="AA67" s="29" t="e">
        <f t="shared" si="48"/>
        <v>#REF!</v>
      </c>
      <c r="AB67" s="29" t="e">
        <f t="shared" si="48"/>
        <v>#REF!</v>
      </c>
      <c r="AC67" s="30" t="e">
        <f>+SUM(E67:AB67)</f>
        <v>#REF!</v>
      </c>
    </row>
    <row r="68" spans="1:29" ht="14" x14ac:dyDescent="0.25">
      <c r="A68" s="196" t="e">
        <f>A15</f>
        <v>#REF!</v>
      </c>
      <c r="B68" s="193"/>
      <c r="C68" s="13" t="s">
        <v>35</v>
      </c>
      <c r="D68" s="14" t="e">
        <f>D15</f>
        <v>#REF!</v>
      </c>
      <c r="E68" s="10" t="e">
        <f>#REF!</f>
        <v>#REF!</v>
      </c>
      <c r="F68" s="15" t="e">
        <f>#REF!</f>
        <v>#REF!</v>
      </c>
      <c r="G68" s="15" t="e">
        <f>#REF!</f>
        <v>#REF!</v>
      </c>
      <c r="H68" s="15" t="e">
        <f>#REF!</f>
        <v>#REF!</v>
      </c>
      <c r="I68" s="15" t="e">
        <f>#REF!</f>
        <v>#REF!</v>
      </c>
      <c r="J68" s="15" t="e">
        <f>#REF!</f>
        <v>#REF!</v>
      </c>
      <c r="K68" s="15" t="e">
        <f>#REF!</f>
        <v>#REF!</v>
      </c>
      <c r="L68" s="15" t="e">
        <f>#REF!</f>
        <v>#REF!</v>
      </c>
      <c r="M68" s="15" t="e">
        <f>#REF!</f>
        <v>#REF!</v>
      </c>
      <c r="N68" s="15" t="e">
        <f>#REF!</f>
        <v>#REF!</v>
      </c>
      <c r="O68" s="15" t="e">
        <f>#REF!</f>
        <v>#REF!</v>
      </c>
      <c r="P68" s="15" t="e">
        <f>#REF!</f>
        <v>#REF!</v>
      </c>
      <c r="Q68" s="15" t="e">
        <f>#REF!</f>
        <v>#REF!</v>
      </c>
      <c r="R68" s="15" t="e">
        <f>#REF!</f>
        <v>#REF!</v>
      </c>
      <c r="S68" s="15" t="e">
        <f>#REF!</f>
        <v>#REF!</v>
      </c>
      <c r="T68" s="15" t="e">
        <f>#REF!</f>
        <v>#REF!</v>
      </c>
      <c r="U68" s="15" t="e">
        <f>#REF!</f>
        <v>#REF!</v>
      </c>
      <c r="V68" s="15" t="e">
        <f>#REF!</f>
        <v>#REF!</v>
      </c>
      <c r="W68" s="15" t="e">
        <f>#REF!</f>
        <v>#REF!</v>
      </c>
      <c r="X68" s="15" t="e">
        <f>#REF!</f>
        <v>#REF!</v>
      </c>
      <c r="Y68" s="15" t="e">
        <f>#REF!</f>
        <v>#REF!</v>
      </c>
      <c r="Z68" s="15" t="e">
        <f>#REF!</f>
        <v>#REF!</v>
      </c>
      <c r="AA68" s="15" t="e">
        <f>#REF!</f>
        <v>#REF!</v>
      </c>
      <c r="AB68" s="16" t="e">
        <f>#REF!</f>
        <v>#REF!</v>
      </c>
      <c r="AC68" s="12" t="e">
        <f>+SUM(E68:AB68)*D68</f>
        <v>#REF!</v>
      </c>
    </row>
    <row r="69" spans="1:29" ht="14" x14ac:dyDescent="0.25">
      <c r="A69" s="197"/>
      <c r="B69" s="193"/>
      <c r="C69" s="17" t="s">
        <v>36</v>
      </c>
      <c r="D69" s="18" t="e">
        <f>D16</f>
        <v>#REF!</v>
      </c>
      <c r="E69" s="19" t="e">
        <f>#REF!</f>
        <v>#REF!</v>
      </c>
      <c r="F69" s="20" t="e">
        <f>#REF!</f>
        <v>#REF!</v>
      </c>
      <c r="G69" s="20" t="e">
        <f>#REF!</f>
        <v>#REF!</v>
      </c>
      <c r="H69" s="20" t="e">
        <f>#REF!</f>
        <v>#REF!</v>
      </c>
      <c r="I69" s="20" t="e">
        <f>#REF!</f>
        <v>#REF!</v>
      </c>
      <c r="J69" s="20" t="e">
        <f>#REF!</f>
        <v>#REF!</v>
      </c>
      <c r="K69" s="20" t="e">
        <f>#REF!</f>
        <v>#REF!</v>
      </c>
      <c r="L69" s="20" t="e">
        <f>#REF!</f>
        <v>#REF!</v>
      </c>
      <c r="M69" s="20" t="e">
        <f>#REF!</f>
        <v>#REF!</v>
      </c>
      <c r="N69" s="20" t="e">
        <f>#REF!</f>
        <v>#REF!</v>
      </c>
      <c r="O69" s="20" t="e">
        <f>#REF!</f>
        <v>#REF!</v>
      </c>
      <c r="P69" s="20" t="e">
        <f>#REF!</f>
        <v>#REF!</v>
      </c>
      <c r="Q69" s="20" t="e">
        <f>#REF!</f>
        <v>#REF!</v>
      </c>
      <c r="R69" s="20" t="e">
        <f>#REF!</f>
        <v>#REF!</v>
      </c>
      <c r="S69" s="20" t="e">
        <f>#REF!</f>
        <v>#REF!</v>
      </c>
      <c r="T69" s="20" t="e">
        <f>#REF!</f>
        <v>#REF!</v>
      </c>
      <c r="U69" s="20" t="e">
        <f>#REF!</f>
        <v>#REF!</v>
      </c>
      <c r="V69" s="20" t="e">
        <f>#REF!</f>
        <v>#REF!</v>
      </c>
      <c r="W69" s="20" t="e">
        <f>#REF!</f>
        <v>#REF!</v>
      </c>
      <c r="X69" s="20" t="e">
        <f>#REF!</f>
        <v>#REF!</v>
      </c>
      <c r="Y69" s="20" t="e">
        <f>#REF!</f>
        <v>#REF!</v>
      </c>
      <c r="Z69" s="20" t="e">
        <f>#REF!</f>
        <v>#REF!</v>
      </c>
      <c r="AA69" s="20" t="e">
        <f>#REF!</f>
        <v>#REF!</v>
      </c>
      <c r="AB69" s="21" t="e">
        <f>#REF!</f>
        <v>#REF!</v>
      </c>
      <c r="AC69" s="12" t="e">
        <f>+SUM(E69:AB69)*D69</f>
        <v>#REF!</v>
      </c>
    </row>
    <row r="70" spans="1:29" ht="14" x14ac:dyDescent="0.25">
      <c r="A70" s="197"/>
      <c r="B70" s="193"/>
      <c r="C70" s="22" t="s">
        <v>37</v>
      </c>
      <c r="D70" s="23" t="e">
        <f>D17</f>
        <v>#REF!</v>
      </c>
      <c r="E70" s="24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 t="e">
        <f>#REF!</f>
        <v>#REF!</v>
      </c>
      <c r="O70" s="25" t="e">
        <f>#REF!</f>
        <v>#REF!</v>
      </c>
      <c r="P70" s="25" t="e">
        <f>#REF!</f>
        <v>#REF!</v>
      </c>
      <c r="Q70" s="25" t="e">
        <f>#REF!</f>
        <v>#REF!</v>
      </c>
      <c r="R70" s="25" t="e">
        <f>#REF!</f>
        <v>#REF!</v>
      </c>
      <c r="S70" s="25" t="e">
        <f>#REF!</f>
        <v>#REF!</v>
      </c>
      <c r="T70" s="25" t="e">
        <f>#REF!</f>
        <v>#REF!</v>
      </c>
      <c r="U70" s="25" t="e">
        <f>#REF!</f>
        <v>#REF!</v>
      </c>
      <c r="V70" s="25" t="e">
        <f>#REF!</f>
        <v>#REF!</v>
      </c>
      <c r="W70" s="25" t="e">
        <f>#REF!</f>
        <v>#REF!</v>
      </c>
      <c r="X70" s="25" t="e">
        <f>#REF!</f>
        <v>#REF!</v>
      </c>
      <c r="Y70" s="25" t="e">
        <f>#REF!</f>
        <v>#REF!</v>
      </c>
      <c r="Z70" s="25" t="e">
        <f>#REF!</f>
        <v>#REF!</v>
      </c>
      <c r="AA70" s="25" t="e">
        <f>#REF!</f>
        <v>#REF!</v>
      </c>
      <c r="AB70" s="26" t="e">
        <f>#REF!</f>
        <v>#REF!</v>
      </c>
      <c r="AC70" s="12" t="e">
        <f>+SUM(E70:AB70)*D70</f>
        <v>#REF!</v>
      </c>
    </row>
    <row r="71" spans="1:29" ht="14.5" thickBot="1" x14ac:dyDescent="0.3">
      <c r="A71" s="198"/>
      <c r="B71" s="194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49">SUMPRODUCT($D68:$D70,F68:F70)</f>
        <v>#REF!</v>
      </c>
      <c r="G71" s="29" t="e">
        <f t="shared" si="49"/>
        <v>#REF!</v>
      </c>
      <c r="H71" s="29" t="e">
        <f t="shared" si="49"/>
        <v>#REF!</v>
      </c>
      <c r="I71" s="29" t="e">
        <f t="shared" si="49"/>
        <v>#REF!</v>
      </c>
      <c r="J71" s="29" t="e">
        <f t="shared" si="49"/>
        <v>#REF!</v>
      </c>
      <c r="K71" s="29" t="e">
        <f t="shared" si="49"/>
        <v>#REF!</v>
      </c>
      <c r="L71" s="29" t="e">
        <f t="shared" si="49"/>
        <v>#REF!</v>
      </c>
      <c r="M71" s="29" t="e">
        <f t="shared" si="49"/>
        <v>#REF!</v>
      </c>
      <c r="N71" s="29" t="e">
        <f t="shared" si="49"/>
        <v>#REF!</v>
      </c>
      <c r="O71" s="29" t="e">
        <f t="shared" si="49"/>
        <v>#REF!</v>
      </c>
      <c r="P71" s="29" t="e">
        <f t="shared" si="49"/>
        <v>#REF!</v>
      </c>
      <c r="Q71" s="29" t="e">
        <f t="shared" si="49"/>
        <v>#REF!</v>
      </c>
      <c r="R71" s="29" t="e">
        <f t="shared" si="49"/>
        <v>#REF!</v>
      </c>
      <c r="S71" s="29" t="e">
        <f t="shared" si="49"/>
        <v>#REF!</v>
      </c>
      <c r="T71" s="29" t="e">
        <f t="shared" si="49"/>
        <v>#REF!</v>
      </c>
      <c r="U71" s="29" t="e">
        <f t="shared" si="49"/>
        <v>#REF!</v>
      </c>
      <c r="V71" s="29" t="e">
        <f t="shared" si="49"/>
        <v>#REF!</v>
      </c>
      <c r="W71" s="29" t="e">
        <f t="shared" si="49"/>
        <v>#REF!</v>
      </c>
      <c r="X71" s="29" t="e">
        <f t="shared" si="49"/>
        <v>#REF!</v>
      </c>
      <c r="Y71" s="29" t="e">
        <f t="shared" si="49"/>
        <v>#REF!</v>
      </c>
      <c r="Z71" s="29" t="e">
        <f t="shared" si="49"/>
        <v>#REF!</v>
      </c>
      <c r="AA71" s="29" t="e">
        <f t="shared" si="49"/>
        <v>#REF!</v>
      </c>
      <c r="AB71" s="29" t="e">
        <f t="shared" si="49"/>
        <v>#REF!</v>
      </c>
      <c r="AC71" s="30" t="e">
        <f>+SUM(E71:AB71)</f>
        <v>#REF!</v>
      </c>
    </row>
    <row r="72" spans="1:29" ht="14" x14ac:dyDescent="0.25">
      <c r="A72" s="196" t="e">
        <f t="shared" ref="A72" si="50">A19</f>
        <v>#REF!</v>
      </c>
      <c r="B72" s="192"/>
      <c r="C72" s="13" t="s">
        <v>35</v>
      </c>
      <c r="D72" s="14" t="e">
        <f>D19</f>
        <v>#REF!</v>
      </c>
      <c r="E72" s="10" t="e">
        <f>#REF!</f>
        <v>#REF!</v>
      </c>
      <c r="F72" s="15" t="e">
        <f>#REF!</f>
        <v>#REF!</v>
      </c>
      <c r="G72" s="15" t="e">
        <f>#REF!</f>
        <v>#REF!</v>
      </c>
      <c r="H72" s="15" t="e">
        <f>#REF!</f>
        <v>#REF!</v>
      </c>
      <c r="I72" s="15" t="e">
        <f>#REF!</f>
        <v>#REF!</v>
      </c>
      <c r="J72" s="15" t="e">
        <f>#REF!</f>
        <v>#REF!</v>
      </c>
      <c r="K72" s="15" t="e">
        <f>#REF!</f>
        <v>#REF!</v>
      </c>
      <c r="L72" s="15" t="e">
        <f>#REF!</f>
        <v>#REF!</v>
      </c>
      <c r="M72" s="15" t="e">
        <f>#REF!</f>
        <v>#REF!</v>
      </c>
      <c r="N72" s="15" t="e">
        <f>#REF!</f>
        <v>#REF!</v>
      </c>
      <c r="O72" s="15" t="e">
        <f>#REF!</f>
        <v>#REF!</v>
      </c>
      <c r="P72" s="15" t="e">
        <f>#REF!</f>
        <v>#REF!</v>
      </c>
      <c r="Q72" s="15" t="e">
        <f>#REF!</f>
        <v>#REF!</v>
      </c>
      <c r="R72" s="15" t="e">
        <f>#REF!</f>
        <v>#REF!</v>
      </c>
      <c r="S72" s="15" t="e">
        <f>#REF!</f>
        <v>#REF!</v>
      </c>
      <c r="T72" s="15" t="e">
        <f>#REF!</f>
        <v>#REF!</v>
      </c>
      <c r="U72" s="15" t="e">
        <f>#REF!</f>
        <v>#REF!</v>
      </c>
      <c r="V72" s="15" t="e">
        <f>#REF!</f>
        <v>#REF!</v>
      </c>
      <c r="W72" s="15" t="e">
        <f>#REF!</f>
        <v>#REF!</v>
      </c>
      <c r="X72" s="15" t="e">
        <f>#REF!</f>
        <v>#REF!</v>
      </c>
      <c r="Y72" s="15" t="e">
        <f>#REF!</f>
        <v>#REF!</v>
      </c>
      <c r="Z72" s="15" t="e">
        <f>#REF!</f>
        <v>#REF!</v>
      </c>
      <c r="AA72" s="15" t="e">
        <f>#REF!</f>
        <v>#REF!</v>
      </c>
      <c r="AB72" s="16" t="e">
        <f>#REF!</f>
        <v>#REF!</v>
      </c>
      <c r="AC72" s="12" t="e">
        <f>+SUM(E72:AB72)*D72</f>
        <v>#REF!</v>
      </c>
    </row>
    <row r="73" spans="1:29" ht="14" x14ac:dyDescent="0.25">
      <c r="A73" s="197"/>
      <c r="B73" s="193"/>
      <c r="C73" s="17" t="s">
        <v>36</v>
      </c>
      <c r="D73" s="18" t="e">
        <f>D20</f>
        <v>#REF!</v>
      </c>
      <c r="E73" s="19" t="e">
        <f>#REF!</f>
        <v>#REF!</v>
      </c>
      <c r="F73" s="20" t="e">
        <f>#REF!</f>
        <v>#REF!</v>
      </c>
      <c r="G73" s="20" t="e">
        <f>#REF!</f>
        <v>#REF!</v>
      </c>
      <c r="H73" s="20" t="e">
        <f>#REF!</f>
        <v>#REF!</v>
      </c>
      <c r="I73" s="20" t="e">
        <f>#REF!</f>
        <v>#REF!</v>
      </c>
      <c r="J73" s="20" t="e">
        <f>#REF!</f>
        <v>#REF!</v>
      </c>
      <c r="K73" s="20" t="e">
        <f>#REF!</f>
        <v>#REF!</v>
      </c>
      <c r="L73" s="20" t="e">
        <f>#REF!</f>
        <v>#REF!</v>
      </c>
      <c r="M73" s="20" t="e">
        <f>#REF!</f>
        <v>#REF!</v>
      </c>
      <c r="N73" s="20" t="e">
        <f>#REF!</f>
        <v>#REF!</v>
      </c>
      <c r="O73" s="20" t="e">
        <f>#REF!</f>
        <v>#REF!</v>
      </c>
      <c r="P73" s="20" t="e">
        <f>#REF!</f>
        <v>#REF!</v>
      </c>
      <c r="Q73" s="20" t="e">
        <f>#REF!</f>
        <v>#REF!</v>
      </c>
      <c r="R73" s="20" t="e">
        <f>#REF!</f>
        <v>#REF!</v>
      </c>
      <c r="S73" s="20" t="e">
        <f>#REF!</f>
        <v>#REF!</v>
      </c>
      <c r="T73" s="20" t="e">
        <f>#REF!</f>
        <v>#REF!</v>
      </c>
      <c r="U73" s="20" t="e">
        <f>#REF!</f>
        <v>#REF!</v>
      </c>
      <c r="V73" s="20" t="e">
        <f>#REF!</f>
        <v>#REF!</v>
      </c>
      <c r="W73" s="20" t="e">
        <f>#REF!</f>
        <v>#REF!</v>
      </c>
      <c r="X73" s="20" t="e">
        <f>#REF!</f>
        <v>#REF!</v>
      </c>
      <c r="Y73" s="20" t="e">
        <f>#REF!</f>
        <v>#REF!</v>
      </c>
      <c r="Z73" s="20" t="e">
        <f>#REF!</f>
        <v>#REF!</v>
      </c>
      <c r="AA73" s="20" t="e">
        <f>#REF!</f>
        <v>#REF!</v>
      </c>
      <c r="AB73" s="21" t="e">
        <f>#REF!</f>
        <v>#REF!</v>
      </c>
      <c r="AC73" s="12" t="e">
        <f>+SUM(E73:AB73)*D73</f>
        <v>#REF!</v>
      </c>
    </row>
    <row r="74" spans="1:29" ht="14" x14ac:dyDescent="0.25">
      <c r="A74" s="197"/>
      <c r="B74" s="193"/>
      <c r="C74" s="22" t="s">
        <v>37</v>
      </c>
      <c r="D74" s="23" t="e">
        <f>D21</f>
        <v>#REF!</v>
      </c>
      <c r="E74" s="24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 t="e">
        <f>#REF!</f>
        <v>#REF!</v>
      </c>
      <c r="O74" s="25" t="e">
        <f>#REF!</f>
        <v>#REF!</v>
      </c>
      <c r="P74" s="25" t="e">
        <f>#REF!</f>
        <v>#REF!</v>
      </c>
      <c r="Q74" s="25" t="e">
        <f>#REF!</f>
        <v>#REF!</v>
      </c>
      <c r="R74" s="25" t="e">
        <f>#REF!</f>
        <v>#REF!</v>
      </c>
      <c r="S74" s="25" t="e">
        <f>#REF!</f>
        <v>#REF!</v>
      </c>
      <c r="T74" s="25" t="e">
        <f>#REF!</f>
        <v>#REF!</v>
      </c>
      <c r="U74" s="25" t="e">
        <f>#REF!</f>
        <v>#REF!</v>
      </c>
      <c r="V74" s="25" t="e">
        <f>#REF!</f>
        <v>#REF!</v>
      </c>
      <c r="W74" s="25" t="e">
        <f>#REF!</f>
        <v>#REF!</v>
      </c>
      <c r="X74" s="25" t="e">
        <f>#REF!</f>
        <v>#REF!</v>
      </c>
      <c r="Y74" s="25" t="e">
        <f>#REF!</f>
        <v>#REF!</v>
      </c>
      <c r="Z74" s="25" t="e">
        <f>#REF!</f>
        <v>#REF!</v>
      </c>
      <c r="AA74" s="25" t="e">
        <f>#REF!</f>
        <v>#REF!</v>
      </c>
      <c r="AB74" s="26" t="e">
        <f>#REF!</f>
        <v>#REF!</v>
      </c>
      <c r="AC74" s="12" t="e">
        <f>+SUM(E74:AB74)*D74</f>
        <v>#REF!</v>
      </c>
    </row>
    <row r="75" spans="1:29" ht="14.5" thickBot="1" x14ac:dyDescent="0.3">
      <c r="A75" s="198"/>
      <c r="B75" s="194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1">SUMPRODUCT($D72:$D74,F72:F74)</f>
        <v>#REF!</v>
      </c>
      <c r="G75" s="29" t="e">
        <f t="shared" si="51"/>
        <v>#REF!</v>
      </c>
      <c r="H75" s="29" t="e">
        <f t="shared" si="51"/>
        <v>#REF!</v>
      </c>
      <c r="I75" s="29" t="e">
        <f t="shared" si="51"/>
        <v>#REF!</v>
      </c>
      <c r="J75" s="29" t="e">
        <f t="shared" si="51"/>
        <v>#REF!</v>
      </c>
      <c r="K75" s="29" t="e">
        <f t="shared" si="51"/>
        <v>#REF!</v>
      </c>
      <c r="L75" s="29" t="e">
        <f t="shared" si="51"/>
        <v>#REF!</v>
      </c>
      <c r="M75" s="29" t="e">
        <f t="shared" si="51"/>
        <v>#REF!</v>
      </c>
      <c r="N75" s="29" t="e">
        <f t="shared" si="51"/>
        <v>#REF!</v>
      </c>
      <c r="O75" s="29" t="e">
        <f t="shared" si="51"/>
        <v>#REF!</v>
      </c>
      <c r="P75" s="29" t="e">
        <f t="shared" si="51"/>
        <v>#REF!</v>
      </c>
      <c r="Q75" s="29" t="e">
        <f t="shared" si="51"/>
        <v>#REF!</v>
      </c>
      <c r="R75" s="29" t="e">
        <f t="shared" si="51"/>
        <v>#REF!</v>
      </c>
      <c r="S75" s="29" t="e">
        <f t="shared" si="51"/>
        <v>#REF!</v>
      </c>
      <c r="T75" s="29" t="e">
        <f t="shared" si="51"/>
        <v>#REF!</v>
      </c>
      <c r="U75" s="29" t="e">
        <f t="shared" si="51"/>
        <v>#REF!</v>
      </c>
      <c r="V75" s="29" t="e">
        <f t="shared" si="51"/>
        <v>#REF!</v>
      </c>
      <c r="W75" s="29" t="e">
        <f t="shared" si="51"/>
        <v>#REF!</v>
      </c>
      <c r="X75" s="29" t="e">
        <f t="shared" si="51"/>
        <v>#REF!</v>
      </c>
      <c r="Y75" s="29" t="e">
        <f t="shared" si="51"/>
        <v>#REF!</v>
      </c>
      <c r="Z75" s="29" t="e">
        <f t="shared" si="51"/>
        <v>#REF!</v>
      </c>
      <c r="AA75" s="29" t="e">
        <f t="shared" si="51"/>
        <v>#REF!</v>
      </c>
      <c r="AB75" s="29" t="e">
        <f t="shared" si="51"/>
        <v>#REF!</v>
      </c>
      <c r="AC75" s="30" t="e">
        <f>+SUM(E75:AB75)</f>
        <v>#REF!</v>
      </c>
    </row>
    <row r="76" spans="1:29" ht="14" x14ac:dyDescent="0.25">
      <c r="A76" s="196" t="e">
        <f t="shared" ref="A76" si="52">A23</f>
        <v>#REF!</v>
      </c>
      <c r="B76" s="193"/>
      <c r="C76" s="13" t="s">
        <v>35</v>
      </c>
      <c r="D76" s="14" t="e">
        <f>D23</f>
        <v>#REF!</v>
      </c>
      <c r="E76" s="10" t="e">
        <f>#REF!</f>
        <v>#REF!</v>
      </c>
      <c r="F76" s="15" t="e">
        <f>#REF!</f>
        <v>#REF!</v>
      </c>
      <c r="G76" s="15" t="e">
        <f>#REF!</f>
        <v>#REF!</v>
      </c>
      <c r="H76" s="15" t="e">
        <f>#REF!</f>
        <v>#REF!</v>
      </c>
      <c r="I76" s="15" t="e">
        <f>#REF!</f>
        <v>#REF!</v>
      </c>
      <c r="J76" s="15" t="e">
        <f>#REF!</f>
        <v>#REF!</v>
      </c>
      <c r="K76" s="15" t="e">
        <f>#REF!</f>
        <v>#REF!</v>
      </c>
      <c r="L76" s="15" t="e">
        <f>#REF!</f>
        <v>#REF!</v>
      </c>
      <c r="M76" s="15" t="e">
        <f>#REF!</f>
        <v>#REF!</v>
      </c>
      <c r="N76" s="15" t="e">
        <f>#REF!</f>
        <v>#REF!</v>
      </c>
      <c r="O76" s="15" t="e">
        <f>#REF!</f>
        <v>#REF!</v>
      </c>
      <c r="P76" s="15" t="e">
        <f>#REF!</f>
        <v>#REF!</v>
      </c>
      <c r="Q76" s="15" t="e">
        <f>#REF!</f>
        <v>#REF!</v>
      </c>
      <c r="R76" s="15" t="e">
        <f>#REF!</f>
        <v>#REF!</v>
      </c>
      <c r="S76" s="15" t="e">
        <f>#REF!</f>
        <v>#REF!</v>
      </c>
      <c r="T76" s="15" t="e">
        <f>#REF!</f>
        <v>#REF!</v>
      </c>
      <c r="U76" s="15" t="e">
        <f>#REF!</f>
        <v>#REF!</v>
      </c>
      <c r="V76" s="15" t="e">
        <f>#REF!</f>
        <v>#REF!</v>
      </c>
      <c r="W76" s="15" t="e">
        <f>#REF!</f>
        <v>#REF!</v>
      </c>
      <c r="X76" s="15" t="e">
        <f>#REF!</f>
        <v>#REF!</v>
      </c>
      <c r="Y76" s="15" t="e">
        <f>#REF!</f>
        <v>#REF!</v>
      </c>
      <c r="Z76" s="15" t="e">
        <f>#REF!</f>
        <v>#REF!</v>
      </c>
      <c r="AA76" s="15" t="e">
        <f>#REF!</f>
        <v>#REF!</v>
      </c>
      <c r="AB76" s="16" t="e">
        <f>#REF!</f>
        <v>#REF!</v>
      </c>
      <c r="AC76" s="12" t="e">
        <f>+SUM(E76:AB76)*D76</f>
        <v>#REF!</v>
      </c>
    </row>
    <row r="77" spans="1:29" ht="14" x14ac:dyDescent="0.25">
      <c r="A77" s="197"/>
      <c r="B77" s="193"/>
      <c r="C77" s="17" t="s">
        <v>36</v>
      </c>
      <c r="D77" s="18" t="e">
        <f>D24</f>
        <v>#REF!</v>
      </c>
      <c r="E77" s="19" t="e">
        <f>#REF!</f>
        <v>#REF!</v>
      </c>
      <c r="F77" s="20" t="e">
        <f>#REF!</f>
        <v>#REF!</v>
      </c>
      <c r="G77" s="20" t="e">
        <f>#REF!</f>
        <v>#REF!</v>
      </c>
      <c r="H77" s="20" t="e">
        <f>#REF!</f>
        <v>#REF!</v>
      </c>
      <c r="I77" s="20" t="e">
        <f>#REF!</f>
        <v>#REF!</v>
      </c>
      <c r="J77" s="20" t="e">
        <f>#REF!</f>
        <v>#REF!</v>
      </c>
      <c r="K77" s="20" t="e">
        <f>#REF!</f>
        <v>#REF!</v>
      </c>
      <c r="L77" s="20" t="e">
        <f>#REF!</f>
        <v>#REF!</v>
      </c>
      <c r="M77" s="20" t="e">
        <f>#REF!</f>
        <v>#REF!</v>
      </c>
      <c r="N77" s="20" t="e">
        <f>#REF!</f>
        <v>#REF!</v>
      </c>
      <c r="O77" s="20" t="e">
        <f>#REF!</f>
        <v>#REF!</v>
      </c>
      <c r="P77" s="20" t="e">
        <f>#REF!</f>
        <v>#REF!</v>
      </c>
      <c r="Q77" s="20" t="e">
        <f>#REF!</f>
        <v>#REF!</v>
      </c>
      <c r="R77" s="20" t="e">
        <f>#REF!</f>
        <v>#REF!</v>
      </c>
      <c r="S77" s="20" t="e">
        <f>#REF!</f>
        <v>#REF!</v>
      </c>
      <c r="T77" s="20" t="e">
        <f>#REF!</f>
        <v>#REF!</v>
      </c>
      <c r="U77" s="20" t="e">
        <f>#REF!</f>
        <v>#REF!</v>
      </c>
      <c r="V77" s="20" t="e">
        <f>#REF!</f>
        <v>#REF!</v>
      </c>
      <c r="W77" s="20" t="e">
        <f>#REF!</f>
        <v>#REF!</v>
      </c>
      <c r="X77" s="20" t="e">
        <f>#REF!</f>
        <v>#REF!</v>
      </c>
      <c r="Y77" s="20" t="e">
        <f>#REF!</f>
        <v>#REF!</v>
      </c>
      <c r="Z77" s="20" t="e">
        <f>#REF!</f>
        <v>#REF!</v>
      </c>
      <c r="AA77" s="20" t="e">
        <f>#REF!</f>
        <v>#REF!</v>
      </c>
      <c r="AB77" s="21" t="e">
        <f>#REF!</f>
        <v>#REF!</v>
      </c>
      <c r="AC77" s="12" t="e">
        <f>+SUM(E77:AB77)*D77</f>
        <v>#REF!</v>
      </c>
    </row>
    <row r="78" spans="1:29" ht="14" x14ac:dyDescent="0.25">
      <c r="A78" s="197"/>
      <c r="B78" s="193"/>
      <c r="C78" s="22" t="s">
        <v>37</v>
      </c>
      <c r="D78" s="23" t="e">
        <f>D25</f>
        <v>#REF!</v>
      </c>
      <c r="E78" s="24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 t="e">
        <f>#REF!</f>
        <v>#REF!</v>
      </c>
      <c r="O78" s="25" t="e">
        <f>#REF!</f>
        <v>#REF!</v>
      </c>
      <c r="P78" s="25" t="e">
        <f>#REF!</f>
        <v>#REF!</v>
      </c>
      <c r="Q78" s="25" t="e">
        <f>#REF!</f>
        <v>#REF!</v>
      </c>
      <c r="R78" s="25" t="e">
        <f>#REF!</f>
        <v>#REF!</v>
      </c>
      <c r="S78" s="25" t="e">
        <f>#REF!</f>
        <v>#REF!</v>
      </c>
      <c r="T78" s="25" t="e">
        <f>#REF!</f>
        <v>#REF!</v>
      </c>
      <c r="U78" s="25" t="e">
        <f>#REF!</f>
        <v>#REF!</v>
      </c>
      <c r="V78" s="25" t="e">
        <f>#REF!</f>
        <v>#REF!</v>
      </c>
      <c r="W78" s="25" t="e">
        <f>#REF!</f>
        <v>#REF!</v>
      </c>
      <c r="X78" s="25" t="e">
        <f>#REF!</f>
        <v>#REF!</v>
      </c>
      <c r="Y78" s="25" t="e">
        <f>#REF!</f>
        <v>#REF!</v>
      </c>
      <c r="Z78" s="25" t="e">
        <f>#REF!</f>
        <v>#REF!</v>
      </c>
      <c r="AA78" s="25" t="e">
        <f>#REF!</f>
        <v>#REF!</v>
      </c>
      <c r="AB78" s="26" t="e">
        <f>#REF!</f>
        <v>#REF!</v>
      </c>
      <c r="AC78" s="12" t="e">
        <f>+SUM(E78:AB78)*D78</f>
        <v>#REF!</v>
      </c>
    </row>
    <row r="79" spans="1:29" ht="14.5" thickBot="1" x14ac:dyDescent="0.3">
      <c r="A79" s="198"/>
      <c r="B79" s="194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3">SUMPRODUCT($D76:$D78,F76:F78)</f>
        <v>#REF!</v>
      </c>
      <c r="G79" s="29" t="e">
        <f t="shared" si="53"/>
        <v>#REF!</v>
      </c>
      <c r="H79" s="29" t="e">
        <f t="shared" si="53"/>
        <v>#REF!</v>
      </c>
      <c r="I79" s="29" t="e">
        <f t="shared" si="53"/>
        <v>#REF!</v>
      </c>
      <c r="J79" s="29" t="e">
        <f t="shared" si="53"/>
        <v>#REF!</v>
      </c>
      <c r="K79" s="29" t="e">
        <f t="shared" si="53"/>
        <v>#REF!</v>
      </c>
      <c r="L79" s="29" t="e">
        <f t="shared" si="53"/>
        <v>#REF!</v>
      </c>
      <c r="M79" s="29" t="e">
        <f t="shared" si="53"/>
        <v>#REF!</v>
      </c>
      <c r="N79" s="29" t="e">
        <f t="shared" si="53"/>
        <v>#REF!</v>
      </c>
      <c r="O79" s="29" t="e">
        <f t="shared" si="53"/>
        <v>#REF!</v>
      </c>
      <c r="P79" s="29" t="e">
        <f t="shared" si="53"/>
        <v>#REF!</v>
      </c>
      <c r="Q79" s="29" t="e">
        <f t="shared" si="53"/>
        <v>#REF!</v>
      </c>
      <c r="R79" s="29" t="e">
        <f t="shared" si="53"/>
        <v>#REF!</v>
      </c>
      <c r="S79" s="29" t="e">
        <f t="shared" si="53"/>
        <v>#REF!</v>
      </c>
      <c r="T79" s="29" t="e">
        <f t="shared" si="53"/>
        <v>#REF!</v>
      </c>
      <c r="U79" s="29" t="e">
        <f t="shared" si="53"/>
        <v>#REF!</v>
      </c>
      <c r="V79" s="29" t="e">
        <f t="shared" si="53"/>
        <v>#REF!</v>
      </c>
      <c r="W79" s="29" t="e">
        <f t="shared" si="53"/>
        <v>#REF!</v>
      </c>
      <c r="X79" s="29" t="e">
        <f t="shared" si="53"/>
        <v>#REF!</v>
      </c>
      <c r="Y79" s="29" t="e">
        <f t="shared" si="53"/>
        <v>#REF!</v>
      </c>
      <c r="Z79" s="29" t="e">
        <f t="shared" si="53"/>
        <v>#REF!</v>
      </c>
      <c r="AA79" s="29" t="e">
        <f t="shared" si="53"/>
        <v>#REF!</v>
      </c>
      <c r="AB79" s="29" t="e">
        <f t="shared" si="53"/>
        <v>#REF!</v>
      </c>
      <c r="AC79" s="30" t="e">
        <f>+SUM(E79:AB79)</f>
        <v>#REF!</v>
      </c>
    </row>
    <row r="80" spans="1:29" ht="14" x14ac:dyDescent="0.25">
      <c r="A80" s="196" t="e">
        <f t="shared" ref="A80" si="54">A27</f>
        <v>#REF!</v>
      </c>
      <c r="B80" s="192"/>
      <c r="C80" s="13" t="s">
        <v>35</v>
      </c>
      <c r="D80" s="14" t="e">
        <f>+D27</f>
        <v>#REF!</v>
      </c>
      <c r="E80" s="10" t="e">
        <f>#REF!</f>
        <v>#REF!</v>
      </c>
      <c r="F80" s="15" t="e">
        <f>#REF!</f>
        <v>#REF!</v>
      </c>
      <c r="G80" s="15" t="e">
        <f>#REF!</f>
        <v>#REF!</v>
      </c>
      <c r="H80" s="15" t="e">
        <f>#REF!</f>
        <v>#REF!</v>
      </c>
      <c r="I80" s="15" t="e">
        <f>#REF!</f>
        <v>#REF!</v>
      </c>
      <c r="J80" s="15" t="e">
        <f>#REF!</f>
        <v>#REF!</v>
      </c>
      <c r="K80" s="15" t="e">
        <f>#REF!</f>
        <v>#REF!</v>
      </c>
      <c r="L80" s="15" t="e">
        <f>#REF!</f>
        <v>#REF!</v>
      </c>
      <c r="M80" s="15" t="e">
        <f>#REF!</f>
        <v>#REF!</v>
      </c>
      <c r="N80" s="15" t="e">
        <f>#REF!</f>
        <v>#REF!</v>
      </c>
      <c r="O80" s="15" t="e">
        <f>#REF!</f>
        <v>#REF!</v>
      </c>
      <c r="P80" s="15" t="e">
        <f>#REF!</f>
        <v>#REF!</v>
      </c>
      <c r="Q80" s="15" t="e">
        <f>#REF!</f>
        <v>#REF!</v>
      </c>
      <c r="R80" s="15" t="e">
        <f>#REF!</f>
        <v>#REF!</v>
      </c>
      <c r="S80" s="15" t="e">
        <f>#REF!</f>
        <v>#REF!</v>
      </c>
      <c r="T80" s="15" t="e">
        <f>#REF!</f>
        <v>#REF!</v>
      </c>
      <c r="U80" s="15" t="e">
        <f>#REF!</f>
        <v>#REF!</v>
      </c>
      <c r="V80" s="15" t="e">
        <f>#REF!</f>
        <v>#REF!</v>
      </c>
      <c r="W80" s="15" t="e">
        <f>#REF!</f>
        <v>#REF!</v>
      </c>
      <c r="X80" s="15" t="e">
        <f>#REF!</f>
        <v>#REF!</v>
      </c>
      <c r="Y80" s="15" t="e">
        <f>#REF!</f>
        <v>#REF!</v>
      </c>
      <c r="Z80" s="15" t="e">
        <f>#REF!</f>
        <v>#REF!</v>
      </c>
      <c r="AA80" s="15" t="e">
        <f>#REF!</f>
        <v>#REF!</v>
      </c>
      <c r="AB80" s="16" t="e">
        <f>#REF!</f>
        <v>#REF!</v>
      </c>
      <c r="AC80" s="12" t="e">
        <f>+SUM(E80:AB80)*D80</f>
        <v>#REF!</v>
      </c>
    </row>
    <row r="81" spans="1:29" ht="14" x14ac:dyDescent="0.25">
      <c r="A81" s="197"/>
      <c r="B81" s="193"/>
      <c r="C81" s="17" t="s">
        <v>36</v>
      </c>
      <c r="D81" s="18" t="e">
        <f>+D28</f>
        <v>#REF!</v>
      </c>
      <c r="E81" s="19" t="e">
        <f>#REF!</f>
        <v>#REF!</v>
      </c>
      <c r="F81" s="20" t="e">
        <f>#REF!</f>
        <v>#REF!</v>
      </c>
      <c r="G81" s="20" t="e">
        <f>#REF!</f>
        <v>#REF!</v>
      </c>
      <c r="H81" s="20" t="e">
        <f>#REF!</f>
        <v>#REF!</v>
      </c>
      <c r="I81" s="20" t="e">
        <f>#REF!</f>
        <v>#REF!</v>
      </c>
      <c r="J81" s="20" t="e">
        <f>#REF!</f>
        <v>#REF!</v>
      </c>
      <c r="K81" s="20" t="e">
        <f>#REF!</f>
        <v>#REF!</v>
      </c>
      <c r="L81" s="20" t="e">
        <f>#REF!</f>
        <v>#REF!</v>
      </c>
      <c r="M81" s="20" t="e">
        <f>#REF!</f>
        <v>#REF!</v>
      </c>
      <c r="N81" s="20" t="e">
        <f>#REF!</f>
        <v>#REF!</v>
      </c>
      <c r="O81" s="20" t="e">
        <f>#REF!</f>
        <v>#REF!</v>
      </c>
      <c r="P81" s="20" t="e">
        <f>#REF!</f>
        <v>#REF!</v>
      </c>
      <c r="Q81" s="20" t="e">
        <f>#REF!</f>
        <v>#REF!</v>
      </c>
      <c r="R81" s="20" t="e">
        <f>#REF!</f>
        <v>#REF!</v>
      </c>
      <c r="S81" s="20" t="e">
        <f>#REF!</f>
        <v>#REF!</v>
      </c>
      <c r="T81" s="20" t="e">
        <f>#REF!</f>
        <v>#REF!</v>
      </c>
      <c r="U81" s="20" t="e">
        <f>#REF!</f>
        <v>#REF!</v>
      </c>
      <c r="V81" s="20" t="e">
        <f>#REF!</f>
        <v>#REF!</v>
      </c>
      <c r="W81" s="20" t="e">
        <f>#REF!</f>
        <v>#REF!</v>
      </c>
      <c r="X81" s="20" t="e">
        <f>#REF!</f>
        <v>#REF!</v>
      </c>
      <c r="Y81" s="20" t="e">
        <f>#REF!</f>
        <v>#REF!</v>
      </c>
      <c r="Z81" s="20" t="e">
        <f>#REF!</f>
        <v>#REF!</v>
      </c>
      <c r="AA81" s="20" t="e">
        <f>#REF!</f>
        <v>#REF!</v>
      </c>
      <c r="AB81" s="21" t="e">
        <f>#REF!</f>
        <v>#REF!</v>
      </c>
      <c r="AC81" s="12" t="e">
        <f>+SUM(E81:AB81)*D81</f>
        <v>#REF!</v>
      </c>
    </row>
    <row r="82" spans="1:29" ht="14" x14ac:dyDescent="0.25">
      <c r="A82" s="197"/>
      <c r="B82" s="193"/>
      <c r="C82" s="22" t="s">
        <v>37</v>
      </c>
      <c r="D82" s="23" t="e">
        <f>+D29</f>
        <v>#REF!</v>
      </c>
      <c r="E82" s="24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 t="e">
        <f>#REF!</f>
        <v>#REF!</v>
      </c>
      <c r="O82" s="25" t="e">
        <f>#REF!</f>
        <v>#REF!</v>
      </c>
      <c r="P82" s="25" t="e">
        <f>#REF!</f>
        <v>#REF!</v>
      </c>
      <c r="Q82" s="25" t="e">
        <f>#REF!</f>
        <v>#REF!</v>
      </c>
      <c r="R82" s="25" t="e">
        <f>#REF!</f>
        <v>#REF!</v>
      </c>
      <c r="S82" s="25" t="e">
        <f>#REF!</f>
        <v>#REF!</v>
      </c>
      <c r="T82" s="25" t="e">
        <f>#REF!</f>
        <v>#REF!</v>
      </c>
      <c r="U82" s="25" t="e">
        <f>#REF!</f>
        <v>#REF!</v>
      </c>
      <c r="V82" s="25" t="e">
        <f>#REF!</f>
        <v>#REF!</v>
      </c>
      <c r="W82" s="25" t="e">
        <f>#REF!</f>
        <v>#REF!</v>
      </c>
      <c r="X82" s="25" t="e">
        <f>#REF!</f>
        <v>#REF!</v>
      </c>
      <c r="Y82" s="25" t="e">
        <f>#REF!</f>
        <v>#REF!</v>
      </c>
      <c r="Z82" s="25" t="e">
        <f>#REF!</f>
        <v>#REF!</v>
      </c>
      <c r="AA82" s="25" t="e">
        <f>#REF!</f>
        <v>#REF!</v>
      </c>
      <c r="AB82" s="26" t="e">
        <f>#REF!</f>
        <v>#REF!</v>
      </c>
      <c r="AC82" s="12" t="e">
        <f>+SUM(E82:AB82)*D82</f>
        <v>#REF!</v>
      </c>
    </row>
    <row r="83" spans="1:29" ht="14.5" thickBot="1" x14ac:dyDescent="0.3">
      <c r="A83" s="198"/>
      <c r="B83" s="194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5">SUMPRODUCT($D80:$D82,F80:F82)</f>
        <v>#REF!</v>
      </c>
      <c r="G83" s="29" t="e">
        <f t="shared" si="55"/>
        <v>#REF!</v>
      </c>
      <c r="H83" s="29" t="e">
        <f t="shared" si="55"/>
        <v>#REF!</v>
      </c>
      <c r="I83" s="29" t="e">
        <f t="shared" si="55"/>
        <v>#REF!</v>
      </c>
      <c r="J83" s="29" t="e">
        <f t="shared" si="55"/>
        <v>#REF!</v>
      </c>
      <c r="K83" s="29" t="e">
        <f t="shared" si="55"/>
        <v>#REF!</v>
      </c>
      <c r="L83" s="29" t="e">
        <f t="shared" si="55"/>
        <v>#REF!</v>
      </c>
      <c r="M83" s="29" t="e">
        <f t="shared" si="55"/>
        <v>#REF!</v>
      </c>
      <c r="N83" s="29" t="e">
        <f t="shared" si="55"/>
        <v>#REF!</v>
      </c>
      <c r="O83" s="29" t="e">
        <f t="shared" si="55"/>
        <v>#REF!</v>
      </c>
      <c r="P83" s="29" t="e">
        <f t="shared" si="55"/>
        <v>#REF!</v>
      </c>
      <c r="Q83" s="29" t="e">
        <f t="shared" si="55"/>
        <v>#REF!</v>
      </c>
      <c r="R83" s="29" t="e">
        <f t="shared" si="55"/>
        <v>#REF!</v>
      </c>
      <c r="S83" s="29" t="e">
        <f t="shared" si="55"/>
        <v>#REF!</v>
      </c>
      <c r="T83" s="29" t="e">
        <f t="shared" si="55"/>
        <v>#REF!</v>
      </c>
      <c r="U83" s="29" t="e">
        <f t="shared" si="55"/>
        <v>#REF!</v>
      </c>
      <c r="V83" s="29" t="e">
        <f t="shared" si="55"/>
        <v>#REF!</v>
      </c>
      <c r="W83" s="29" t="e">
        <f t="shared" si="55"/>
        <v>#REF!</v>
      </c>
      <c r="X83" s="29" t="e">
        <f t="shared" si="55"/>
        <v>#REF!</v>
      </c>
      <c r="Y83" s="29" t="e">
        <f t="shared" si="55"/>
        <v>#REF!</v>
      </c>
      <c r="Z83" s="29" t="e">
        <f t="shared" si="55"/>
        <v>#REF!</v>
      </c>
      <c r="AA83" s="29" t="e">
        <f t="shared" si="55"/>
        <v>#REF!</v>
      </c>
      <c r="AB83" s="29" t="e">
        <f t="shared" si="55"/>
        <v>#REF!</v>
      </c>
      <c r="AC83" s="30" t="e">
        <f>+SUM(E83:AB83)</f>
        <v>#REF!</v>
      </c>
    </row>
    <row r="84" spans="1:29" ht="14" x14ac:dyDescent="0.25">
      <c r="A84" s="196" t="e">
        <f t="shared" ref="A84" si="56">A31</f>
        <v>#REF!</v>
      </c>
      <c r="B84" s="193"/>
      <c r="C84" s="13" t="s">
        <v>35</v>
      </c>
      <c r="D84" s="14" t="e">
        <f>+D31</f>
        <v>#REF!</v>
      </c>
      <c r="E84" s="10" t="e">
        <f>#REF!</f>
        <v>#REF!</v>
      </c>
      <c r="F84" s="15" t="e">
        <f>#REF!</f>
        <v>#REF!</v>
      </c>
      <c r="G84" s="15" t="e">
        <f>#REF!</f>
        <v>#REF!</v>
      </c>
      <c r="H84" s="15" t="e">
        <f>#REF!</f>
        <v>#REF!</v>
      </c>
      <c r="I84" s="15" t="e">
        <f>#REF!</f>
        <v>#REF!</v>
      </c>
      <c r="J84" s="15" t="e">
        <f>#REF!</f>
        <v>#REF!</v>
      </c>
      <c r="K84" s="15" t="e">
        <f>#REF!</f>
        <v>#REF!</v>
      </c>
      <c r="L84" s="15" t="e">
        <f>#REF!</f>
        <v>#REF!</v>
      </c>
      <c r="M84" s="15" t="e">
        <f>#REF!</f>
        <v>#REF!</v>
      </c>
      <c r="N84" s="15" t="e">
        <f>#REF!</f>
        <v>#REF!</v>
      </c>
      <c r="O84" s="15" t="e">
        <f>#REF!</f>
        <v>#REF!</v>
      </c>
      <c r="P84" s="15" t="e">
        <f>#REF!</f>
        <v>#REF!</v>
      </c>
      <c r="Q84" s="15" t="e">
        <f>#REF!</f>
        <v>#REF!</v>
      </c>
      <c r="R84" s="15" t="e">
        <f>#REF!</f>
        <v>#REF!</v>
      </c>
      <c r="S84" s="15" t="e">
        <f>#REF!</f>
        <v>#REF!</v>
      </c>
      <c r="T84" s="15" t="e">
        <f>#REF!</f>
        <v>#REF!</v>
      </c>
      <c r="U84" s="15" t="e">
        <f>#REF!</f>
        <v>#REF!</v>
      </c>
      <c r="V84" s="15" t="e">
        <f>#REF!</f>
        <v>#REF!</v>
      </c>
      <c r="W84" s="15" t="e">
        <f>#REF!</f>
        <v>#REF!</v>
      </c>
      <c r="X84" s="15" t="e">
        <f>#REF!</f>
        <v>#REF!</v>
      </c>
      <c r="Y84" s="15" t="e">
        <f>#REF!</f>
        <v>#REF!</v>
      </c>
      <c r="Z84" s="15" t="e">
        <f>#REF!</f>
        <v>#REF!</v>
      </c>
      <c r="AA84" s="15" t="e">
        <f>#REF!</f>
        <v>#REF!</v>
      </c>
      <c r="AB84" s="16" t="e">
        <f>#REF!</f>
        <v>#REF!</v>
      </c>
      <c r="AC84" s="12" t="e">
        <f>+SUM(E84:AB84)*D84</f>
        <v>#REF!</v>
      </c>
    </row>
    <row r="85" spans="1:29" ht="14" x14ac:dyDescent="0.25">
      <c r="A85" s="197"/>
      <c r="B85" s="193"/>
      <c r="C85" s="17" t="s">
        <v>36</v>
      </c>
      <c r="D85" s="18" t="e">
        <f>+D32</f>
        <v>#REF!</v>
      </c>
      <c r="E85" s="19" t="e">
        <f>#REF!</f>
        <v>#REF!</v>
      </c>
      <c r="F85" s="20" t="e">
        <f>#REF!</f>
        <v>#REF!</v>
      </c>
      <c r="G85" s="20" t="e">
        <f>#REF!</f>
        <v>#REF!</v>
      </c>
      <c r="H85" s="20" t="e">
        <f>#REF!</f>
        <v>#REF!</v>
      </c>
      <c r="I85" s="20" t="e">
        <f>#REF!</f>
        <v>#REF!</v>
      </c>
      <c r="J85" s="20" t="e">
        <f>#REF!</f>
        <v>#REF!</v>
      </c>
      <c r="K85" s="20" t="e">
        <f>#REF!</f>
        <v>#REF!</v>
      </c>
      <c r="L85" s="20" t="e">
        <f>#REF!</f>
        <v>#REF!</v>
      </c>
      <c r="M85" s="20" t="e">
        <f>#REF!</f>
        <v>#REF!</v>
      </c>
      <c r="N85" s="20" t="e">
        <f>#REF!</f>
        <v>#REF!</v>
      </c>
      <c r="O85" s="20" t="e">
        <f>#REF!</f>
        <v>#REF!</v>
      </c>
      <c r="P85" s="20" t="e">
        <f>#REF!</f>
        <v>#REF!</v>
      </c>
      <c r="Q85" s="20" t="e">
        <f>#REF!</f>
        <v>#REF!</v>
      </c>
      <c r="R85" s="20" t="e">
        <f>#REF!</f>
        <v>#REF!</v>
      </c>
      <c r="S85" s="20" t="e">
        <f>#REF!</f>
        <v>#REF!</v>
      </c>
      <c r="T85" s="20" t="e">
        <f>#REF!</f>
        <v>#REF!</v>
      </c>
      <c r="U85" s="20" t="e">
        <f>#REF!</f>
        <v>#REF!</v>
      </c>
      <c r="V85" s="20" t="e">
        <f>#REF!</f>
        <v>#REF!</v>
      </c>
      <c r="W85" s="20" t="e">
        <f>#REF!</f>
        <v>#REF!</v>
      </c>
      <c r="X85" s="20" t="e">
        <f>#REF!</f>
        <v>#REF!</v>
      </c>
      <c r="Y85" s="20" t="e">
        <f>#REF!</f>
        <v>#REF!</v>
      </c>
      <c r="Z85" s="20" t="e">
        <f>#REF!</f>
        <v>#REF!</v>
      </c>
      <c r="AA85" s="20" t="e">
        <f>#REF!</f>
        <v>#REF!</v>
      </c>
      <c r="AB85" s="21" t="e">
        <f>#REF!</f>
        <v>#REF!</v>
      </c>
      <c r="AC85" s="12" t="e">
        <f>+SUM(E85:AB85)*D85</f>
        <v>#REF!</v>
      </c>
    </row>
    <row r="86" spans="1:29" ht="14" x14ac:dyDescent="0.25">
      <c r="A86" s="197"/>
      <c r="B86" s="193"/>
      <c r="C86" s="22" t="s">
        <v>37</v>
      </c>
      <c r="D86" s="23" t="e">
        <f>+D33</f>
        <v>#REF!</v>
      </c>
      <c r="E86" s="24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 t="e">
        <f>#REF!</f>
        <v>#REF!</v>
      </c>
      <c r="O86" s="25" t="e">
        <f>#REF!</f>
        <v>#REF!</v>
      </c>
      <c r="P86" s="25" t="e">
        <f>#REF!</f>
        <v>#REF!</v>
      </c>
      <c r="Q86" s="25" t="e">
        <f>#REF!</f>
        <v>#REF!</v>
      </c>
      <c r="R86" s="25" t="e">
        <f>#REF!</f>
        <v>#REF!</v>
      </c>
      <c r="S86" s="25" t="e">
        <f>#REF!</f>
        <v>#REF!</v>
      </c>
      <c r="T86" s="25" t="e">
        <f>#REF!</f>
        <v>#REF!</v>
      </c>
      <c r="U86" s="25" t="e">
        <f>#REF!</f>
        <v>#REF!</v>
      </c>
      <c r="V86" s="25" t="e">
        <f>#REF!</f>
        <v>#REF!</v>
      </c>
      <c r="W86" s="25" t="e">
        <f>#REF!</f>
        <v>#REF!</v>
      </c>
      <c r="X86" s="25" t="e">
        <f>#REF!</f>
        <v>#REF!</v>
      </c>
      <c r="Y86" s="25" t="e">
        <f>#REF!</f>
        <v>#REF!</v>
      </c>
      <c r="Z86" s="25" t="e">
        <f>#REF!</f>
        <v>#REF!</v>
      </c>
      <c r="AA86" s="25" t="e">
        <f>#REF!</f>
        <v>#REF!</v>
      </c>
      <c r="AB86" s="26" t="e">
        <f>#REF!</f>
        <v>#REF!</v>
      </c>
      <c r="AC86" s="12" t="e">
        <f>+SUM(E86:AB86)*D86</f>
        <v>#REF!</v>
      </c>
    </row>
    <row r="87" spans="1:29" ht="14.5" thickBot="1" x14ac:dyDescent="0.3">
      <c r="A87" s="198"/>
      <c r="B87" s="194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" si="57">SUMPRODUCT($D84:$D86,F84:F86)</f>
        <v>#REF!</v>
      </c>
      <c r="G87" s="29" t="e">
        <f t="shared" ref="G87" si="58">SUMPRODUCT($D84:$D86,G84:G86)</f>
        <v>#REF!</v>
      </c>
      <c r="H87" s="29" t="e">
        <f t="shared" ref="H87" si="59">SUMPRODUCT($D84:$D86,H84:H86)</f>
        <v>#REF!</v>
      </c>
      <c r="I87" s="29" t="e">
        <f t="shared" ref="I87" si="60">SUMPRODUCT($D84:$D86,I84:I86)</f>
        <v>#REF!</v>
      </c>
      <c r="J87" s="29" t="e">
        <f t="shared" ref="J87" si="61">SUMPRODUCT($D84:$D86,J84:J86)</f>
        <v>#REF!</v>
      </c>
      <c r="K87" s="29" t="e">
        <f t="shared" ref="K87" si="62">SUMPRODUCT($D84:$D86,K84:K86)</f>
        <v>#REF!</v>
      </c>
      <c r="L87" s="29" t="e">
        <f t="shared" ref="L87" si="63">SUMPRODUCT($D84:$D86,L84:L86)</f>
        <v>#REF!</v>
      </c>
      <c r="M87" s="29" t="e">
        <f t="shared" ref="M87" si="64">SUMPRODUCT($D84:$D86,M84:M86)</f>
        <v>#REF!</v>
      </c>
      <c r="N87" s="29" t="e">
        <f t="shared" ref="N87" si="65">SUMPRODUCT($D84:$D86,N84:N86)</f>
        <v>#REF!</v>
      </c>
      <c r="O87" s="29" t="e">
        <f t="shared" ref="O87" si="66">SUMPRODUCT($D84:$D86,O84:O86)</f>
        <v>#REF!</v>
      </c>
      <c r="P87" s="29" t="e">
        <f t="shared" ref="P87" si="67">SUMPRODUCT($D84:$D86,P84:P86)</f>
        <v>#REF!</v>
      </c>
      <c r="Q87" s="29" t="e">
        <f t="shared" ref="Q87" si="68">SUMPRODUCT($D84:$D86,Q84:Q86)</f>
        <v>#REF!</v>
      </c>
      <c r="R87" s="29" t="e">
        <f t="shared" ref="R87" si="69">SUMPRODUCT($D84:$D86,R84:R86)</f>
        <v>#REF!</v>
      </c>
      <c r="S87" s="29" t="e">
        <f t="shared" ref="S87" si="70">SUMPRODUCT($D84:$D86,S84:S86)</f>
        <v>#REF!</v>
      </c>
      <c r="T87" s="29" t="e">
        <f t="shared" ref="T87" si="71">SUMPRODUCT($D84:$D86,T84:T86)</f>
        <v>#REF!</v>
      </c>
      <c r="U87" s="29" t="e">
        <f t="shared" ref="U87" si="72">SUMPRODUCT($D84:$D86,U84:U86)</f>
        <v>#REF!</v>
      </c>
      <c r="V87" s="29" t="e">
        <f t="shared" ref="V87" si="73">SUMPRODUCT($D84:$D86,V84:V86)</f>
        <v>#REF!</v>
      </c>
      <c r="W87" s="29" t="e">
        <f t="shared" ref="W87" si="74">SUMPRODUCT($D84:$D86,W84:W86)</f>
        <v>#REF!</v>
      </c>
      <c r="X87" s="29" t="e">
        <f t="shared" ref="X87" si="75">SUMPRODUCT($D84:$D86,X84:X86)</f>
        <v>#REF!</v>
      </c>
      <c r="Y87" s="29" t="e">
        <f t="shared" ref="Y87" si="76">SUMPRODUCT($D84:$D86,Y84:Y86)</f>
        <v>#REF!</v>
      </c>
      <c r="Z87" s="29" t="e">
        <f t="shared" ref="Z87" si="77">SUMPRODUCT($D84:$D86,Z84:Z86)</f>
        <v>#REF!</v>
      </c>
      <c r="AA87" s="29" t="e">
        <f t="shared" ref="AA87" si="78">SUMPRODUCT($D84:$D86,AA84:AA86)</f>
        <v>#REF!</v>
      </c>
      <c r="AB87" s="29" t="e">
        <f t="shared" ref="AB87" si="79">SUMPRODUCT($D84:$D86,AB84:AB86)</f>
        <v>#REF!</v>
      </c>
      <c r="AC87" s="30" t="e">
        <f>+SUM(E87:AB87)</f>
        <v>#REF!</v>
      </c>
    </row>
    <row r="88" spans="1:29" ht="14" x14ac:dyDescent="0.25">
      <c r="A88" s="196" t="e">
        <f t="shared" ref="A88" si="80">A35</f>
        <v>#REF!</v>
      </c>
      <c r="B88" s="192"/>
      <c r="C88" s="13" t="s">
        <v>35</v>
      </c>
      <c r="D88" s="14" t="e">
        <f>+D35</f>
        <v>#REF!</v>
      </c>
      <c r="E88" s="10" t="e">
        <f>#REF!</f>
        <v>#REF!</v>
      </c>
      <c r="F88" s="15" t="e">
        <f>#REF!</f>
        <v>#REF!</v>
      </c>
      <c r="G88" s="15" t="e">
        <f>#REF!</f>
        <v>#REF!</v>
      </c>
      <c r="H88" s="15" t="e">
        <f>#REF!</f>
        <v>#REF!</v>
      </c>
      <c r="I88" s="15" t="e">
        <f>#REF!</f>
        <v>#REF!</v>
      </c>
      <c r="J88" s="15" t="e">
        <f>#REF!</f>
        <v>#REF!</v>
      </c>
      <c r="K88" s="15" t="e">
        <f>#REF!</f>
        <v>#REF!</v>
      </c>
      <c r="L88" s="15" t="e">
        <f>#REF!</f>
        <v>#REF!</v>
      </c>
      <c r="M88" s="15" t="e">
        <f>#REF!</f>
        <v>#REF!</v>
      </c>
      <c r="N88" s="15" t="e">
        <f>#REF!</f>
        <v>#REF!</v>
      </c>
      <c r="O88" s="15" t="e">
        <f>#REF!</f>
        <v>#REF!</v>
      </c>
      <c r="P88" s="15" t="e">
        <f>#REF!</f>
        <v>#REF!</v>
      </c>
      <c r="Q88" s="15" t="e">
        <f>#REF!</f>
        <v>#REF!</v>
      </c>
      <c r="R88" s="15" t="e">
        <f>#REF!</f>
        <v>#REF!</v>
      </c>
      <c r="S88" s="15" t="e">
        <f>#REF!</f>
        <v>#REF!</v>
      </c>
      <c r="T88" s="15" t="e">
        <f>#REF!</f>
        <v>#REF!</v>
      </c>
      <c r="U88" s="15" t="e">
        <f>#REF!</f>
        <v>#REF!</v>
      </c>
      <c r="V88" s="15" t="e">
        <f>#REF!</f>
        <v>#REF!</v>
      </c>
      <c r="W88" s="15" t="e">
        <f>#REF!</f>
        <v>#REF!</v>
      </c>
      <c r="X88" s="15" t="e">
        <f>#REF!</f>
        <v>#REF!</v>
      </c>
      <c r="Y88" s="15" t="e">
        <f>#REF!</f>
        <v>#REF!</v>
      </c>
      <c r="Z88" s="15" t="e">
        <f>#REF!</f>
        <v>#REF!</v>
      </c>
      <c r="AA88" s="15" t="e">
        <f>#REF!</f>
        <v>#REF!</v>
      </c>
      <c r="AB88" s="16" t="e">
        <f>#REF!</f>
        <v>#REF!</v>
      </c>
      <c r="AC88" s="12" t="e">
        <f>+SUM(E88:AB88)*D88</f>
        <v>#REF!</v>
      </c>
    </row>
    <row r="89" spans="1:29" ht="14" x14ac:dyDescent="0.25">
      <c r="A89" s="197"/>
      <c r="B89" s="193"/>
      <c r="C89" s="17" t="s">
        <v>36</v>
      </c>
      <c r="D89" s="18" t="e">
        <f>+D36</f>
        <v>#REF!</v>
      </c>
      <c r="E89" s="19" t="e">
        <f>#REF!</f>
        <v>#REF!</v>
      </c>
      <c r="F89" s="20" t="e">
        <f>#REF!</f>
        <v>#REF!</v>
      </c>
      <c r="G89" s="20" t="e">
        <f>#REF!</f>
        <v>#REF!</v>
      </c>
      <c r="H89" s="20" t="e">
        <f>#REF!</f>
        <v>#REF!</v>
      </c>
      <c r="I89" s="20" t="e">
        <f>#REF!</f>
        <v>#REF!</v>
      </c>
      <c r="J89" s="20" t="e">
        <f>#REF!</f>
        <v>#REF!</v>
      </c>
      <c r="K89" s="20" t="e">
        <f>#REF!</f>
        <v>#REF!</v>
      </c>
      <c r="L89" s="20" t="e">
        <f>#REF!</f>
        <v>#REF!</v>
      </c>
      <c r="M89" s="20" t="e">
        <f>#REF!</f>
        <v>#REF!</v>
      </c>
      <c r="N89" s="20" t="e">
        <f>#REF!</f>
        <v>#REF!</v>
      </c>
      <c r="O89" s="20" t="e">
        <f>#REF!</f>
        <v>#REF!</v>
      </c>
      <c r="P89" s="20" t="e">
        <f>#REF!</f>
        <v>#REF!</v>
      </c>
      <c r="Q89" s="20" t="e">
        <f>#REF!</f>
        <v>#REF!</v>
      </c>
      <c r="R89" s="20" t="e">
        <f>#REF!</f>
        <v>#REF!</v>
      </c>
      <c r="S89" s="20" t="e">
        <f>#REF!</f>
        <v>#REF!</v>
      </c>
      <c r="T89" s="20" t="e">
        <f>#REF!</f>
        <v>#REF!</v>
      </c>
      <c r="U89" s="20" t="e">
        <f>#REF!</f>
        <v>#REF!</v>
      </c>
      <c r="V89" s="20" t="e">
        <f>#REF!</f>
        <v>#REF!</v>
      </c>
      <c r="W89" s="20" t="e">
        <f>#REF!</f>
        <v>#REF!</v>
      </c>
      <c r="X89" s="20" t="e">
        <f>#REF!</f>
        <v>#REF!</v>
      </c>
      <c r="Y89" s="20" t="e">
        <f>#REF!</f>
        <v>#REF!</v>
      </c>
      <c r="Z89" s="20" t="e">
        <f>#REF!</f>
        <v>#REF!</v>
      </c>
      <c r="AA89" s="20" t="e">
        <f>#REF!</f>
        <v>#REF!</v>
      </c>
      <c r="AB89" s="21" t="e">
        <f>#REF!</f>
        <v>#REF!</v>
      </c>
      <c r="AC89" s="12" t="e">
        <f>+SUM(E89:AB89)*D89</f>
        <v>#REF!</v>
      </c>
    </row>
    <row r="90" spans="1:29" ht="14" x14ac:dyDescent="0.25">
      <c r="A90" s="197"/>
      <c r="B90" s="193"/>
      <c r="C90" s="22" t="s">
        <v>37</v>
      </c>
      <c r="D90" s="23" t="e">
        <f>+D37</f>
        <v>#REF!</v>
      </c>
      <c r="E90" s="24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 t="e">
        <f>#REF!</f>
        <v>#REF!</v>
      </c>
      <c r="O90" s="25" t="e">
        <f>#REF!</f>
        <v>#REF!</v>
      </c>
      <c r="P90" s="25" t="e">
        <f>#REF!</f>
        <v>#REF!</v>
      </c>
      <c r="Q90" s="25" t="e">
        <f>#REF!</f>
        <v>#REF!</v>
      </c>
      <c r="R90" s="25" t="e">
        <f>#REF!</f>
        <v>#REF!</v>
      </c>
      <c r="S90" s="25" t="e">
        <f>#REF!</f>
        <v>#REF!</v>
      </c>
      <c r="T90" s="25" t="e">
        <f>#REF!</f>
        <v>#REF!</v>
      </c>
      <c r="U90" s="25" t="e">
        <f>#REF!</f>
        <v>#REF!</v>
      </c>
      <c r="V90" s="25" t="e">
        <f>#REF!</f>
        <v>#REF!</v>
      </c>
      <c r="W90" s="25" t="e">
        <f>#REF!</f>
        <v>#REF!</v>
      </c>
      <c r="X90" s="25" t="e">
        <f>#REF!</f>
        <v>#REF!</v>
      </c>
      <c r="Y90" s="25" t="e">
        <f>#REF!</f>
        <v>#REF!</v>
      </c>
      <c r="Z90" s="25" t="e">
        <f>#REF!</f>
        <v>#REF!</v>
      </c>
      <c r="AA90" s="25" t="e">
        <f>#REF!</f>
        <v>#REF!</v>
      </c>
      <c r="AB90" s="26" t="e">
        <f>#REF!</f>
        <v>#REF!</v>
      </c>
      <c r="AC90" s="12" t="e">
        <f>+SUM(E90:AB90)*D90</f>
        <v>#REF!</v>
      </c>
    </row>
    <row r="91" spans="1:29" ht="14.5" thickBot="1" x14ac:dyDescent="0.3">
      <c r="A91" s="198"/>
      <c r="B91" s="194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" si="81">SUMPRODUCT($D88:$D90,F88:F90)</f>
        <v>#REF!</v>
      </c>
      <c r="G91" s="29" t="e">
        <f t="shared" ref="G91" si="82">SUMPRODUCT($D88:$D90,G88:G90)</f>
        <v>#REF!</v>
      </c>
      <c r="H91" s="29" t="e">
        <f t="shared" ref="H91" si="83">SUMPRODUCT($D88:$D90,H88:H90)</f>
        <v>#REF!</v>
      </c>
      <c r="I91" s="29" t="e">
        <f t="shared" ref="I91" si="84">SUMPRODUCT($D88:$D90,I88:I90)</f>
        <v>#REF!</v>
      </c>
      <c r="J91" s="29" t="e">
        <f t="shared" ref="J91" si="85">SUMPRODUCT($D88:$D90,J88:J90)</f>
        <v>#REF!</v>
      </c>
      <c r="K91" s="29" t="e">
        <f t="shared" ref="K91" si="86">SUMPRODUCT($D88:$D90,K88:K90)</f>
        <v>#REF!</v>
      </c>
      <c r="L91" s="29" t="e">
        <f t="shared" ref="L91" si="87">SUMPRODUCT($D88:$D90,L88:L90)</f>
        <v>#REF!</v>
      </c>
      <c r="M91" s="29" t="e">
        <f t="shared" ref="M91" si="88">SUMPRODUCT($D88:$D90,M88:M90)</f>
        <v>#REF!</v>
      </c>
      <c r="N91" s="29" t="e">
        <f t="shared" ref="N91" si="89">SUMPRODUCT($D88:$D90,N88:N90)</f>
        <v>#REF!</v>
      </c>
      <c r="O91" s="29" t="e">
        <f t="shared" ref="O91" si="90">SUMPRODUCT($D88:$D90,O88:O90)</f>
        <v>#REF!</v>
      </c>
      <c r="P91" s="29" t="e">
        <f t="shared" ref="P91" si="91">SUMPRODUCT($D88:$D90,P88:P90)</f>
        <v>#REF!</v>
      </c>
      <c r="Q91" s="29" t="e">
        <f t="shared" ref="Q91" si="92">SUMPRODUCT($D88:$D90,Q88:Q90)</f>
        <v>#REF!</v>
      </c>
      <c r="R91" s="29" t="e">
        <f t="shared" ref="R91" si="93">SUMPRODUCT($D88:$D90,R88:R90)</f>
        <v>#REF!</v>
      </c>
      <c r="S91" s="29" t="e">
        <f t="shared" ref="S91" si="94">SUMPRODUCT($D88:$D90,S88:S90)</f>
        <v>#REF!</v>
      </c>
      <c r="T91" s="29" t="e">
        <f t="shared" ref="T91" si="95">SUMPRODUCT($D88:$D90,T88:T90)</f>
        <v>#REF!</v>
      </c>
      <c r="U91" s="29" t="e">
        <f t="shared" ref="U91" si="96">SUMPRODUCT($D88:$D90,U88:U90)</f>
        <v>#REF!</v>
      </c>
      <c r="V91" s="29" t="e">
        <f t="shared" ref="V91" si="97">SUMPRODUCT($D88:$D90,V88:V90)</f>
        <v>#REF!</v>
      </c>
      <c r="W91" s="29" t="e">
        <f t="shared" ref="W91" si="98">SUMPRODUCT($D88:$D90,W88:W90)</f>
        <v>#REF!</v>
      </c>
      <c r="X91" s="29" t="e">
        <f t="shared" ref="X91" si="99">SUMPRODUCT($D88:$D90,X88:X90)</f>
        <v>#REF!</v>
      </c>
      <c r="Y91" s="29" t="e">
        <f t="shared" ref="Y91" si="100">SUMPRODUCT($D88:$D90,Y88:Y90)</f>
        <v>#REF!</v>
      </c>
      <c r="Z91" s="29" t="e">
        <f t="shared" ref="Z91" si="101">SUMPRODUCT($D88:$D90,Z88:Z90)</f>
        <v>#REF!</v>
      </c>
      <c r="AA91" s="29" t="e">
        <f t="shared" ref="AA91" si="102">SUMPRODUCT($D88:$D90,AA88:AA90)</f>
        <v>#REF!</v>
      </c>
      <c r="AB91" s="29" t="e">
        <f t="shared" ref="AB91" si="103">SUMPRODUCT($D88:$D90,AB88:AB90)</f>
        <v>#REF!</v>
      </c>
      <c r="AC91" s="30" t="e">
        <f>+SUM(E91:AB91)</f>
        <v>#REF!</v>
      </c>
    </row>
    <row r="92" spans="1:29" ht="14" x14ac:dyDescent="0.25">
      <c r="A92" s="196" t="e">
        <f t="shared" ref="A92" si="104">A39</f>
        <v>#REF!</v>
      </c>
      <c r="B92" s="192"/>
      <c r="C92" s="13" t="s">
        <v>35</v>
      </c>
      <c r="D92" s="14" t="e">
        <f>+D39</f>
        <v>#REF!</v>
      </c>
      <c r="E92" s="10" t="e">
        <f>#REF!</f>
        <v>#REF!</v>
      </c>
      <c r="F92" s="15" t="e">
        <f>#REF!</f>
        <v>#REF!</v>
      </c>
      <c r="G92" s="15" t="e">
        <f>#REF!</f>
        <v>#REF!</v>
      </c>
      <c r="H92" s="15" t="e">
        <f>#REF!</f>
        <v>#REF!</v>
      </c>
      <c r="I92" s="15" t="e">
        <f>#REF!</f>
        <v>#REF!</v>
      </c>
      <c r="J92" s="15" t="e">
        <f>#REF!</f>
        <v>#REF!</v>
      </c>
      <c r="K92" s="15" t="e">
        <f>#REF!</f>
        <v>#REF!</v>
      </c>
      <c r="L92" s="15" t="e">
        <f>#REF!</f>
        <v>#REF!</v>
      </c>
      <c r="M92" s="15" t="e">
        <f>#REF!</f>
        <v>#REF!</v>
      </c>
      <c r="N92" s="15" t="e">
        <f>#REF!</f>
        <v>#REF!</v>
      </c>
      <c r="O92" s="15" t="e">
        <f>#REF!</f>
        <v>#REF!</v>
      </c>
      <c r="P92" s="15" t="e">
        <f>#REF!</f>
        <v>#REF!</v>
      </c>
      <c r="Q92" s="15" t="e">
        <f>#REF!</f>
        <v>#REF!</v>
      </c>
      <c r="R92" s="15" t="e">
        <f>#REF!</f>
        <v>#REF!</v>
      </c>
      <c r="S92" s="15" t="e">
        <f>#REF!</f>
        <v>#REF!</v>
      </c>
      <c r="T92" s="15" t="e">
        <f>#REF!</f>
        <v>#REF!</v>
      </c>
      <c r="U92" s="15" t="e">
        <f>#REF!</f>
        <v>#REF!</v>
      </c>
      <c r="V92" s="15" t="e">
        <f>#REF!</f>
        <v>#REF!</v>
      </c>
      <c r="W92" s="15" t="e">
        <f>#REF!</f>
        <v>#REF!</v>
      </c>
      <c r="X92" s="15" t="e">
        <f>#REF!</f>
        <v>#REF!</v>
      </c>
      <c r="Y92" s="15" t="e">
        <f>#REF!</f>
        <v>#REF!</v>
      </c>
      <c r="Z92" s="15" t="e">
        <f>#REF!</f>
        <v>#REF!</v>
      </c>
      <c r="AA92" s="15" t="e">
        <f>#REF!</f>
        <v>#REF!</v>
      </c>
      <c r="AB92" s="16" t="e">
        <f>#REF!</f>
        <v>#REF!</v>
      </c>
      <c r="AC92" s="12" t="e">
        <f>+SUM(E92:AB92)*D92</f>
        <v>#REF!</v>
      </c>
    </row>
    <row r="93" spans="1:29" ht="14" x14ac:dyDescent="0.25">
      <c r="A93" s="197"/>
      <c r="B93" s="193"/>
      <c r="C93" s="17" t="s">
        <v>36</v>
      </c>
      <c r="D93" s="18" t="e">
        <f>+D40</f>
        <v>#REF!</v>
      </c>
      <c r="E93" s="19" t="e">
        <f>#REF!</f>
        <v>#REF!</v>
      </c>
      <c r="F93" s="20" t="e">
        <f>#REF!</f>
        <v>#REF!</v>
      </c>
      <c r="G93" s="20" t="e">
        <f>#REF!</f>
        <v>#REF!</v>
      </c>
      <c r="H93" s="20" t="e">
        <f>#REF!</f>
        <v>#REF!</v>
      </c>
      <c r="I93" s="20" t="e">
        <f>#REF!</f>
        <v>#REF!</v>
      </c>
      <c r="J93" s="20" t="e">
        <f>#REF!</f>
        <v>#REF!</v>
      </c>
      <c r="K93" s="20" t="e">
        <f>#REF!</f>
        <v>#REF!</v>
      </c>
      <c r="L93" s="20" t="e">
        <f>#REF!</f>
        <v>#REF!</v>
      </c>
      <c r="M93" s="20" t="e">
        <f>#REF!</f>
        <v>#REF!</v>
      </c>
      <c r="N93" s="20" t="e">
        <f>#REF!</f>
        <v>#REF!</v>
      </c>
      <c r="O93" s="20" t="e">
        <f>#REF!</f>
        <v>#REF!</v>
      </c>
      <c r="P93" s="20" t="e">
        <f>#REF!</f>
        <v>#REF!</v>
      </c>
      <c r="Q93" s="20" t="e">
        <f>#REF!</f>
        <v>#REF!</v>
      </c>
      <c r="R93" s="20" t="e">
        <f>#REF!</f>
        <v>#REF!</v>
      </c>
      <c r="S93" s="20" t="e">
        <f>#REF!</f>
        <v>#REF!</v>
      </c>
      <c r="T93" s="20" t="e">
        <f>#REF!</f>
        <v>#REF!</v>
      </c>
      <c r="U93" s="20" t="e">
        <f>#REF!</f>
        <v>#REF!</v>
      </c>
      <c r="V93" s="20" t="e">
        <f>#REF!</f>
        <v>#REF!</v>
      </c>
      <c r="W93" s="20" t="e">
        <f>#REF!</f>
        <v>#REF!</v>
      </c>
      <c r="X93" s="20" t="e">
        <f>#REF!</f>
        <v>#REF!</v>
      </c>
      <c r="Y93" s="20" t="e">
        <f>#REF!</f>
        <v>#REF!</v>
      </c>
      <c r="Z93" s="20" t="e">
        <f>#REF!</f>
        <v>#REF!</v>
      </c>
      <c r="AA93" s="20" t="e">
        <f>#REF!</f>
        <v>#REF!</v>
      </c>
      <c r="AB93" s="21" t="e">
        <f>#REF!</f>
        <v>#REF!</v>
      </c>
      <c r="AC93" s="12" t="e">
        <f>+SUM(E93:AB93)*D93</f>
        <v>#REF!</v>
      </c>
    </row>
    <row r="94" spans="1:29" ht="14" x14ac:dyDescent="0.25">
      <c r="A94" s="197"/>
      <c r="B94" s="193"/>
      <c r="C94" s="22" t="s">
        <v>37</v>
      </c>
      <c r="D94" s="23" t="e">
        <f>+D41</f>
        <v>#REF!</v>
      </c>
      <c r="E94" s="24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 t="e">
        <f>#REF!</f>
        <v>#REF!</v>
      </c>
      <c r="O94" s="25" t="e">
        <f>#REF!</f>
        <v>#REF!</v>
      </c>
      <c r="P94" s="25" t="e">
        <f>#REF!</f>
        <v>#REF!</v>
      </c>
      <c r="Q94" s="25" t="e">
        <f>#REF!</f>
        <v>#REF!</v>
      </c>
      <c r="R94" s="25" t="e">
        <f>#REF!</f>
        <v>#REF!</v>
      </c>
      <c r="S94" s="25" t="e">
        <f>#REF!</f>
        <v>#REF!</v>
      </c>
      <c r="T94" s="25" t="e">
        <f>#REF!</f>
        <v>#REF!</v>
      </c>
      <c r="U94" s="25" t="e">
        <f>#REF!</f>
        <v>#REF!</v>
      </c>
      <c r="V94" s="25" t="e">
        <f>#REF!</f>
        <v>#REF!</v>
      </c>
      <c r="W94" s="25" t="e">
        <f>#REF!</f>
        <v>#REF!</v>
      </c>
      <c r="X94" s="25" t="e">
        <f>#REF!</f>
        <v>#REF!</v>
      </c>
      <c r="Y94" s="25" t="e">
        <f>#REF!</f>
        <v>#REF!</v>
      </c>
      <c r="Z94" s="25" t="e">
        <f>#REF!</f>
        <v>#REF!</v>
      </c>
      <c r="AA94" s="25" t="e">
        <f>#REF!</f>
        <v>#REF!</v>
      </c>
      <c r="AB94" s="26" t="e">
        <f>#REF!</f>
        <v>#REF!</v>
      </c>
      <c r="AC94" s="12" t="e">
        <f>+SUM(E94:AB94)*D94</f>
        <v>#REF!</v>
      </c>
    </row>
    <row r="95" spans="1:29" ht="14.5" thickBot="1" x14ac:dyDescent="0.3">
      <c r="A95" s="198"/>
      <c r="B95" s="194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" si="105">SUMPRODUCT($D92:$D94,F92:F94)</f>
        <v>#REF!</v>
      </c>
      <c r="G95" s="29" t="e">
        <f t="shared" ref="G95" si="106">SUMPRODUCT($D92:$D94,G92:G94)</f>
        <v>#REF!</v>
      </c>
      <c r="H95" s="29" t="e">
        <f t="shared" ref="H95" si="107">SUMPRODUCT($D92:$D94,H92:H94)</f>
        <v>#REF!</v>
      </c>
      <c r="I95" s="29" t="e">
        <f t="shared" ref="I95" si="108">SUMPRODUCT($D92:$D94,I92:I94)</f>
        <v>#REF!</v>
      </c>
      <c r="J95" s="29" t="e">
        <f t="shared" ref="J95" si="109">SUMPRODUCT($D92:$D94,J92:J94)</f>
        <v>#REF!</v>
      </c>
      <c r="K95" s="29" t="e">
        <f t="shared" ref="K95" si="110">SUMPRODUCT($D92:$D94,K92:K94)</f>
        <v>#REF!</v>
      </c>
      <c r="L95" s="29" t="e">
        <f t="shared" ref="L95" si="111">SUMPRODUCT($D92:$D94,L92:L94)</f>
        <v>#REF!</v>
      </c>
      <c r="M95" s="29" t="e">
        <f t="shared" ref="M95" si="112">SUMPRODUCT($D92:$D94,M92:M94)</f>
        <v>#REF!</v>
      </c>
      <c r="N95" s="29" t="e">
        <f t="shared" ref="N95" si="113">SUMPRODUCT($D92:$D94,N92:N94)</f>
        <v>#REF!</v>
      </c>
      <c r="O95" s="29" t="e">
        <f t="shared" ref="O95" si="114">SUMPRODUCT($D92:$D94,O92:O94)</f>
        <v>#REF!</v>
      </c>
      <c r="P95" s="29" t="e">
        <f t="shared" ref="P95" si="115">SUMPRODUCT($D92:$D94,P92:P94)</f>
        <v>#REF!</v>
      </c>
      <c r="Q95" s="29" t="e">
        <f t="shared" ref="Q95" si="116">SUMPRODUCT($D92:$D94,Q92:Q94)</f>
        <v>#REF!</v>
      </c>
      <c r="R95" s="29" t="e">
        <f t="shared" ref="R95" si="117">SUMPRODUCT($D92:$D94,R92:R94)</f>
        <v>#REF!</v>
      </c>
      <c r="S95" s="29" t="e">
        <f t="shared" ref="S95" si="118">SUMPRODUCT($D92:$D94,S92:S94)</f>
        <v>#REF!</v>
      </c>
      <c r="T95" s="29" t="e">
        <f t="shared" ref="T95" si="119">SUMPRODUCT($D92:$D94,T92:T94)</f>
        <v>#REF!</v>
      </c>
      <c r="U95" s="29" t="e">
        <f t="shared" ref="U95" si="120">SUMPRODUCT($D92:$D94,U92:U94)</f>
        <v>#REF!</v>
      </c>
      <c r="V95" s="29" t="e">
        <f t="shared" ref="V95" si="121">SUMPRODUCT($D92:$D94,V92:V94)</f>
        <v>#REF!</v>
      </c>
      <c r="W95" s="29" t="e">
        <f t="shared" ref="W95" si="122">SUMPRODUCT($D92:$D94,W92:W94)</f>
        <v>#REF!</v>
      </c>
      <c r="X95" s="29" t="e">
        <f t="shared" ref="X95" si="123">SUMPRODUCT($D92:$D94,X92:X94)</f>
        <v>#REF!</v>
      </c>
      <c r="Y95" s="29" t="e">
        <f t="shared" ref="Y95" si="124">SUMPRODUCT($D92:$D94,Y92:Y94)</f>
        <v>#REF!</v>
      </c>
      <c r="Z95" s="29" t="e">
        <f t="shared" ref="Z95" si="125">SUMPRODUCT($D92:$D94,Z92:Z94)</f>
        <v>#REF!</v>
      </c>
      <c r="AA95" s="29" t="e">
        <f t="shared" ref="AA95" si="126">SUMPRODUCT($D92:$D94,AA92:AA94)</f>
        <v>#REF!</v>
      </c>
      <c r="AB95" s="29" t="e">
        <f t="shared" ref="AB95" si="127">SUMPRODUCT($D92:$D94,AB92:AB94)</f>
        <v>#REF!</v>
      </c>
      <c r="AC95" s="30" t="e">
        <f>+SUM(E95:AB95)</f>
        <v>#REF!</v>
      </c>
    </row>
    <row r="96" spans="1:29" ht="14" x14ac:dyDescent="0.25">
      <c r="A96" s="196" t="e">
        <f t="shared" ref="A96" si="128">A43</f>
        <v>#REF!</v>
      </c>
      <c r="B96" s="192"/>
      <c r="C96" s="13" t="s">
        <v>35</v>
      </c>
      <c r="D96" s="14" t="e">
        <f>+D43</f>
        <v>#REF!</v>
      </c>
      <c r="E96" s="10" t="e">
        <f>#REF!</f>
        <v>#REF!</v>
      </c>
      <c r="F96" s="15" t="e">
        <f>#REF!</f>
        <v>#REF!</v>
      </c>
      <c r="G96" s="15" t="e">
        <f>#REF!</f>
        <v>#REF!</v>
      </c>
      <c r="H96" s="15" t="e">
        <f>#REF!</f>
        <v>#REF!</v>
      </c>
      <c r="I96" s="15" t="e">
        <f>#REF!</f>
        <v>#REF!</v>
      </c>
      <c r="J96" s="15" t="e">
        <f>#REF!</f>
        <v>#REF!</v>
      </c>
      <c r="K96" s="15" t="e">
        <f>#REF!</f>
        <v>#REF!</v>
      </c>
      <c r="L96" s="15" t="e">
        <f>#REF!</f>
        <v>#REF!</v>
      </c>
      <c r="M96" s="15" t="e">
        <f>#REF!</f>
        <v>#REF!</v>
      </c>
      <c r="N96" s="15" t="e">
        <f>#REF!</f>
        <v>#REF!</v>
      </c>
      <c r="O96" s="15" t="e">
        <f>#REF!</f>
        <v>#REF!</v>
      </c>
      <c r="P96" s="15" t="e">
        <f>#REF!</f>
        <v>#REF!</v>
      </c>
      <c r="Q96" s="15" t="e">
        <f>#REF!</f>
        <v>#REF!</v>
      </c>
      <c r="R96" s="15" t="e">
        <f>#REF!</f>
        <v>#REF!</v>
      </c>
      <c r="S96" s="15" t="e">
        <f>#REF!</f>
        <v>#REF!</v>
      </c>
      <c r="T96" s="15" t="e">
        <f>#REF!</f>
        <v>#REF!</v>
      </c>
      <c r="U96" s="15" t="e">
        <f>#REF!</f>
        <v>#REF!</v>
      </c>
      <c r="V96" s="15" t="e">
        <f>#REF!</f>
        <v>#REF!</v>
      </c>
      <c r="W96" s="15" t="e">
        <f>#REF!</f>
        <v>#REF!</v>
      </c>
      <c r="X96" s="15" t="e">
        <f>#REF!</f>
        <v>#REF!</v>
      </c>
      <c r="Y96" s="15" t="e">
        <f>#REF!</f>
        <v>#REF!</v>
      </c>
      <c r="Z96" s="15" t="e">
        <f>#REF!</f>
        <v>#REF!</v>
      </c>
      <c r="AA96" s="15" t="e">
        <f>#REF!</f>
        <v>#REF!</v>
      </c>
      <c r="AB96" s="16" t="e">
        <f>#REF!</f>
        <v>#REF!</v>
      </c>
      <c r="AC96" s="12" t="e">
        <f>+SUM(E96:AB96)*D96</f>
        <v>#REF!</v>
      </c>
    </row>
    <row r="97" spans="1:29" ht="14" x14ac:dyDescent="0.25">
      <c r="A97" s="197"/>
      <c r="B97" s="193"/>
      <c r="C97" s="17" t="s">
        <v>36</v>
      </c>
      <c r="D97" s="18" t="e">
        <f>+D44</f>
        <v>#REF!</v>
      </c>
      <c r="E97" s="19" t="e">
        <f>#REF!</f>
        <v>#REF!</v>
      </c>
      <c r="F97" s="20" t="e">
        <f>#REF!</f>
        <v>#REF!</v>
      </c>
      <c r="G97" s="20" t="e">
        <f>#REF!</f>
        <v>#REF!</v>
      </c>
      <c r="H97" s="20" t="e">
        <f>#REF!</f>
        <v>#REF!</v>
      </c>
      <c r="I97" s="20" t="e">
        <f>#REF!</f>
        <v>#REF!</v>
      </c>
      <c r="J97" s="20" t="e">
        <f>#REF!</f>
        <v>#REF!</v>
      </c>
      <c r="K97" s="20" t="e">
        <f>#REF!</f>
        <v>#REF!</v>
      </c>
      <c r="L97" s="20" t="e">
        <f>#REF!</f>
        <v>#REF!</v>
      </c>
      <c r="M97" s="20" t="e">
        <f>#REF!</f>
        <v>#REF!</v>
      </c>
      <c r="N97" s="20" t="e">
        <f>#REF!</f>
        <v>#REF!</v>
      </c>
      <c r="O97" s="20" t="e">
        <f>#REF!</f>
        <v>#REF!</v>
      </c>
      <c r="P97" s="20" t="e">
        <f>#REF!</f>
        <v>#REF!</v>
      </c>
      <c r="Q97" s="20" t="e">
        <f>#REF!</f>
        <v>#REF!</v>
      </c>
      <c r="R97" s="20" t="e">
        <f>#REF!</f>
        <v>#REF!</v>
      </c>
      <c r="S97" s="20" t="e">
        <f>#REF!</f>
        <v>#REF!</v>
      </c>
      <c r="T97" s="20" t="e">
        <f>#REF!</f>
        <v>#REF!</v>
      </c>
      <c r="U97" s="20" t="e">
        <f>#REF!</f>
        <v>#REF!</v>
      </c>
      <c r="V97" s="20" t="e">
        <f>#REF!</f>
        <v>#REF!</v>
      </c>
      <c r="W97" s="20" t="e">
        <f>#REF!</f>
        <v>#REF!</v>
      </c>
      <c r="X97" s="20" t="e">
        <f>#REF!</f>
        <v>#REF!</v>
      </c>
      <c r="Y97" s="20" t="e">
        <f>#REF!</f>
        <v>#REF!</v>
      </c>
      <c r="Z97" s="20" t="e">
        <f>#REF!</f>
        <v>#REF!</v>
      </c>
      <c r="AA97" s="20" t="e">
        <f>#REF!</f>
        <v>#REF!</v>
      </c>
      <c r="AB97" s="21" t="e">
        <f>#REF!</f>
        <v>#REF!</v>
      </c>
      <c r="AC97" s="12" t="e">
        <f>+SUM(E97:AB97)*D97</f>
        <v>#REF!</v>
      </c>
    </row>
    <row r="98" spans="1:29" ht="14" x14ac:dyDescent="0.25">
      <c r="A98" s="197"/>
      <c r="B98" s="193"/>
      <c r="C98" s="22" t="s">
        <v>37</v>
      </c>
      <c r="D98" s="23" t="e">
        <f>+D45</f>
        <v>#REF!</v>
      </c>
      <c r="E98" s="24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 t="e">
        <f>#REF!</f>
        <v>#REF!</v>
      </c>
      <c r="O98" s="25" t="e">
        <f>#REF!</f>
        <v>#REF!</v>
      </c>
      <c r="P98" s="25" t="e">
        <f>#REF!</f>
        <v>#REF!</v>
      </c>
      <c r="Q98" s="25" t="e">
        <f>#REF!</f>
        <v>#REF!</v>
      </c>
      <c r="R98" s="25" t="e">
        <f>#REF!</f>
        <v>#REF!</v>
      </c>
      <c r="S98" s="25" t="e">
        <f>#REF!</f>
        <v>#REF!</v>
      </c>
      <c r="T98" s="25" t="e">
        <f>#REF!</f>
        <v>#REF!</v>
      </c>
      <c r="U98" s="25" t="e">
        <f>#REF!</f>
        <v>#REF!</v>
      </c>
      <c r="V98" s="25" t="e">
        <f>#REF!</f>
        <v>#REF!</v>
      </c>
      <c r="W98" s="25" t="e">
        <f>#REF!</f>
        <v>#REF!</v>
      </c>
      <c r="X98" s="25" t="e">
        <f>#REF!</f>
        <v>#REF!</v>
      </c>
      <c r="Y98" s="25" t="e">
        <f>#REF!</f>
        <v>#REF!</v>
      </c>
      <c r="Z98" s="25" t="e">
        <f>#REF!</f>
        <v>#REF!</v>
      </c>
      <c r="AA98" s="25" t="e">
        <f>#REF!</f>
        <v>#REF!</v>
      </c>
      <c r="AB98" s="26" t="e">
        <f>#REF!</f>
        <v>#REF!</v>
      </c>
      <c r="AC98" s="12" t="e">
        <f>+SUM(E98:AB98)*D98</f>
        <v>#REF!</v>
      </c>
    </row>
    <row r="99" spans="1:29" ht="14.5" thickBot="1" x14ac:dyDescent="0.3">
      <c r="A99" s="198"/>
      <c r="B99" s="194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" si="129">SUMPRODUCT($D96:$D98,F96:F98)</f>
        <v>#REF!</v>
      </c>
      <c r="G99" s="29" t="e">
        <f t="shared" ref="G99" si="130">SUMPRODUCT($D96:$D98,G96:G98)</f>
        <v>#REF!</v>
      </c>
      <c r="H99" s="29" t="e">
        <f t="shared" ref="H99" si="131">SUMPRODUCT($D96:$D98,H96:H98)</f>
        <v>#REF!</v>
      </c>
      <c r="I99" s="29" t="e">
        <f t="shared" ref="I99" si="132">SUMPRODUCT($D96:$D98,I96:I98)</f>
        <v>#REF!</v>
      </c>
      <c r="J99" s="29" t="e">
        <f t="shared" ref="J99" si="133">SUMPRODUCT($D96:$D98,J96:J98)</f>
        <v>#REF!</v>
      </c>
      <c r="K99" s="29" t="e">
        <f t="shared" ref="K99" si="134">SUMPRODUCT($D96:$D98,K96:K98)</f>
        <v>#REF!</v>
      </c>
      <c r="L99" s="29" t="e">
        <f t="shared" ref="L99" si="135">SUMPRODUCT($D96:$D98,L96:L98)</f>
        <v>#REF!</v>
      </c>
      <c r="M99" s="29" t="e">
        <f t="shared" ref="M99" si="136">SUMPRODUCT($D96:$D98,M96:M98)</f>
        <v>#REF!</v>
      </c>
      <c r="N99" s="29" t="e">
        <f t="shared" ref="N99" si="137">SUMPRODUCT($D96:$D98,N96:N98)</f>
        <v>#REF!</v>
      </c>
      <c r="O99" s="29" t="e">
        <f t="shared" ref="O99" si="138">SUMPRODUCT($D96:$D98,O96:O98)</f>
        <v>#REF!</v>
      </c>
      <c r="P99" s="29" t="e">
        <f t="shared" ref="P99" si="139">SUMPRODUCT($D96:$D98,P96:P98)</f>
        <v>#REF!</v>
      </c>
      <c r="Q99" s="29" t="e">
        <f t="shared" ref="Q99" si="140">SUMPRODUCT($D96:$D98,Q96:Q98)</f>
        <v>#REF!</v>
      </c>
      <c r="R99" s="29" t="e">
        <f t="shared" ref="R99" si="141">SUMPRODUCT($D96:$D98,R96:R98)</f>
        <v>#REF!</v>
      </c>
      <c r="S99" s="29" t="e">
        <f t="shared" ref="S99" si="142">SUMPRODUCT($D96:$D98,S96:S98)</f>
        <v>#REF!</v>
      </c>
      <c r="T99" s="29" t="e">
        <f t="shared" ref="T99" si="143">SUMPRODUCT($D96:$D98,T96:T98)</f>
        <v>#REF!</v>
      </c>
      <c r="U99" s="29" t="e">
        <f t="shared" ref="U99" si="144">SUMPRODUCT($D96:$D98,U96:U98)</f>
        <v>#REF!</v>
      </c>
      <c r="V99" s="29" t="e">
        <f t="shared" ref="V99" si="145">SUMPRODUCT($D96:$D98,V96:V98)</f>
        <v>#REF!</v>
      </c>
      <c r="W99" s="29" t="e">
        <f t="shared" ref="W99" si="146">SUMPRODUCT($D96:$D98,W96:W98)</f>
        <v>#REF!</v>
      </c>
      <c r="X99" s="29" t="e">
        <f t="shared" ref="X99" si="147">SUMPRODUCT($D96:$D98,X96:X98)</f>
        <v>#REF!</v>
      </c>
      <c r="Y99" s="29" t="e">
        <f t="shared" ref="Y99" si="148">SUMPRODUCT($D96:$D98,Y96:Y98)</f>
        <v>#REF!</v>
      </c>
      <c r="Z99" s="29" t="e">
        <f t="shared" ref="Z99" si="149">SUMPRODUCT($D96:$D98,Z96:Z98)</f>
        <v>#REF!</v>
      </c>
      <c r="AA99" s="29" t="e">
        <f t="shared" ref="AA99" si="150">SUMPRODUCT($D96:$D98,AA96:AA98)</f>
        <v>#REF!</v>
      </c>
      <c r="AB99" s="29" t="e">
        <f t="shared" ref="AB99" si="151">SUMPRODUCT($D96:$D98,AB96:AB98)</f>
        <v>#REF!</v>
      </c>
      <c r="AC99" s="30" t="e">
        <f>+SUM(E99:AB99)</f>
        <v>#REF!</v>
      </c>
    </row>
    <row r="100" spans="1:29" ht="14" x14ac:dyDescent="0.25">
      <c r="A100" s="196" t="e">
        <f t="shared" ref="A100" si="152">A47</f>
        <v>#REF!</v>
      </c>
      <c r="B100" s="192"/>
      <c r="C100" s="13" t="s">
        <v>35</v>
      </c>
      <c r="D100" s="14" t="e">
        <f>+D47</f>
        <v>#REF!</v>
      </c>
      <c r="E100" s="10" t="e">
        <f>#REF!</f>
        <v>#REF!</v>
      </c>
      <c r="F100" s="15" t="e">
        <f>#REF!</f>
        <v>#REF!</v>
      </c>
      <c r="G100" s="15" t="e">
        <f>#REF!</f>
        <v>#REF!</v>
      </c>
      <c r="H100" s="15" t="e">
        <f>#REF!</f>
        <v>#REF!</v>
      </c>
      <c r="I100" s="15" t="e">
        <f>#REF!</f>
        <v>#REF!</v>
      </c>
      <c r="J100" s="15" t="e">
        <f>#REF!</f>
        <v>#REF!</v>
      </c>
      <c r="K100" s="15" t="e">
        <f>#REF!</f>
        <v>#REF!</v>
      </c>
      <c r="L100" s="15" t="e">
        <f>#REF!</f>
        <v>#REF!</v>
      </c>
      <c r="M100" s="15" t="e">
        <f>#REF!</f>
        <v>#REF!</v>
      </c>
      <c r="N100" s="15" t="e">
        <f>#REF!</f>
        <v>#REF!</v>
      </c>
      <c r="O100" s="15" t="e">
        <f>#REF!</f>
        <v>#REF!</v>
      </c>
      <c r="P100" s="15" t="e">
        <f>#REF!</f>
        <v>#REF!</v>
      </c>
      <c r="Q100" s="15" t="e">
        <f>#REF!</f>
        <v>#REF!</v>
      </c>
      <c r="R100" s="15" t="e">
        <f>#REF!</f>
        <v>#REF!</v>
      </c>
      <c r="S100" s="15" t="e">
        <f>#REF!</f>
        <v>#REF!</v>
      </c>
      <c r="T100" s="15" t="e">
        <f>#REF!</f>
        <v>#REF!</v>
      </c>
      <c r="U100" s="15" t="e">
        <f>#REF!</f>
        <v>#REF!</v>
      </c>
      <c r="V100" s="15" t="e">
        <f>#REF!</f>
        <v>#REF!</v>
      </c>
      <c r="W100" s="15" t="e">
        <f>#REF!</f>
        <v>#REF!</v>
      </c>
      <c r="X100" s="15" t="e">
        <f>#REF!</f>
        <v>#REF!</v>
      </c>
      <c r="Y100" s="15" t="e">
        <f>#REF!</f>
        <v>#REF!</v>
      </c>
      <c r="Z100" s="15" t="e">
        <f>#REF!</f>
        <v>#REF!</v>
      </c>
      <c r="AA100" s="15" t="e">
        <f>#REF!</f>
        <v>#REF!</v>
      </c>
      <c r="AB100" s="16" t="e">
        <f>#REF!</f>
        <v>#REF!</v>
      </c>
      <c r="AC100" s="12" t="e">
        <f>+SUM(E100:AB100)*D100</f>
        <v>#REF!</v>
      </c>
    </row>
    <row r="101" spans="1:29" ht="14" x14ac:dyDescent="0.25">
      <c r="A101" s="197"/>
      <c r="B101" s="193"/>
      <c r="C101" s="17" t="s">
        <v>36</v>
      </c>
      <c r="D101" s="18" t="e">
        <f>+D48</f>
        <v>#REF!</v>
      </c>
      <c r="E101" s="19" t="e">
        <f>#REF!</f>
        <v>#REF!</v>
      </c>
      <c r="F101" s="20" t="e">
        <f>#REF!</f>
        <v>#REF!</v>
      </c>
      <c r="G101" s="20" t="e">
        <f>#REF!</f>
        <v>#REF!</v>
      </c>
      <c r="H101" s="20" t="e">
        <f>#REF!</f>
        <v>#REF!</v>
      </c>
      <c r="I101" s="20" t="e">
        <f>#REF!</f>
        <v>#REF!</v>
      </c>
      <c r="J101" s="20" t="e">
        <f>#REF!</f>
        <v>#REF!</v>
      </c>
      <c r="K101" s="20" t="e">
        <f>#REF!</f>
        <v>#REF!</v>
      </c>
      <c r="L101" s="20" t="e">
        <f>#REF!</f>
        <v>#REF!</v>
      </c>
      <c r="M101" s="20" t="e">
        <f>#REF!</f>
        <v>#REF!</v>
      </c>
      <c r="N101" s="20" t="e">
        <f>#REF!</f>
        <v>#REF!</v>
      </c>
      <c r="O101" s="20" t="e">
        <f>#REF!</f>
        <v>#REF!</v>
      </c>
      <c r="P101" s="20" t="e">
        <f>#REF!</f>
        <v>#REF!</v>
      </c>
      <c r="Q101" s="20" t="e">
        <f>#REF!</f>
        <v>#REF!</v>
      </c>
      <c r="R101" s="20" t="e">
        <f>#REF!</f>
        <v>#REF!</v>
      </c>
      <c r="S101" s="20" t="e">
        <f>#REF!</f>
        <v>#REF!</v>
      </c>
      <c r="T101" s="20" t="e">
        <f>#REF!</f>
        <v>#REF!</v>
      </c>
      <c r="U101" s="20" t="e">
        <f>#REF!</f>
        <v>#REF!</v>
      </c>
      <c r="V101" s="20" t="e">
        <f>#REF!</f>
        <v>#REF!</v>
      </c>
      <c r="W101" s="20" t="e">
        <f>#REF!</f>
        <v>#REF!</v>
      </c>
      <c r="X101" s="20" t="e">
        <f>#REF!</f>
        <v>#REF!</v>
      </c>
      <c r="Y101" s="20" t="e">
        <f>#REF!</f>
        <v>#REF!</v>
      </c>
      <c r="Z101" s="20" t="e">
        <f>#REF!</f>
        <v>#REF!</v>
      </c>
      <c r="AA101" s="20" t="e">
        <f>#REF!</f>
        <v>#REF!</v>
      </c>
      <c r="AB101" s="21" t="e">
        <f>#REF!</f>
        <v>#REF!</v>
      </c>
      <c r="AC101" s="12" t="e">
        <f>+SUM(E101:AB101)*D101</f>
        <v>#REF!</v>
      </c>
    </row>
    <row r="102" spans="1:29" ht="14" x14ac:dyDescent="0.25">
      <c r="A102" s="197"/>
      <c r="B102" s="193"/>
      <c r="C102" s="22" t="s">
        <v>37</v>
      </c>
      <c r="D102" s="23" t="e">
        <f>+D49</f>
        <v>#REF!</v>
      </c>
      <c r="E102" s="24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 t="e">
        <f>#REF!</f>
        <v>#REF!</v>
      </c>
      <c r="O102" s="25" t="e">
        <f>#REF!</f>
        <v>#REF!</v>
      </c>
      <c r="P102" s="25" t="e">
        <f>#REF!</f>
        <v>#REF!</v>
      </c>
      <c r="Q102" s="25" t="e">
        <f>#REF!</f>
        <v>#REF!</v>
      </c>
      <c r="R102" s="25" t="e">
        <f>#REF!</f>
        <v>#REF!</v>
      </c>
      <c r="S102" s="25" t="e">
        <f>#REF!</f>
        <v>#REF!</v>
      </c>
      <c r="T102" s="25" t="e">
        <f>#REF!</f>
        <v>#REF!</v>
      </c>
      <c r="U102" s="25" t="e">
        <f>#REF!</f>
        <v>#REF!</v>
      </c>
      <c r="V102" s="25" t="e">
        <f>#REF!</f>
        <v>#REF!</v>
      </c>
      <c r="W102" s="25" t="e">
        <f>#REF!</f>
        <v>#REF!</v>
      </c>
      <c r="X102" s="25" t="e">
        <f>#REF!</f>
        <v>#REF!</v>
      </c>
      <c r="Y102" s="25" t="e">
        <f>#REF!</f>
        <v>#REF!</v>
      </c>
      <c r="Z102" s="25" t="e">
        <f>#REF!</f>
        <v>#REF!</v>
      </c>
      <c r="AA102" s="25" t="e">
        <f>#REF!</f>
        <v>#REF!</v>
      </c>
      <c r="AB102" s="26" t="e">
        <f>#REF!</f>
        <v>#REF!</v>
      </c>
      <c r="AC102" s="12" t="e">
        <f>+SUM(E102:AB102)*D102</f>
        <v>#REF!</v>
      </c>
    </row>
    <row r="103" spans="1:29" ht="14.5" thickBot="1" x14ac:dyDescent="0.3">
      <c r="A103" s="198"/>
      <c r="B103" s="194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" si="153">SUMPRODUCT($D100:$D102,F100:F102)</f>
        <v>#REF!</v>
      </c>
      <c r="G103" s="29" t="e">
        <f t="shared" ref="G103" si="154">SUMPRODUCT($D100:$D102,G100:G102)</f>
        <v>#REF!</v>
      </c>
      <c r="H103" s="29" t="e">
        <f t="shared" ref="H103" si="155">SUMPRODUCT($D100:$D102,H100:H102)</f>
        <v>#REF!</v>
      </c>
      <c r="I103" s="29" t="e">
        <f t="shared" ref="I103" si="156">SUMPRODUCT($D100:$D102,I100:I102)</f>
        <v>#REF!</v>
      </c>
      <c r="J103" s="29" t="e">
        <f t="shared" ref="J103" si="157">SUMPRODUCT($D100:$D102,J100:J102)</f>
        <v>#REF!</v>
      </c>
      <c r="K103" s="29" t="e">
        <f t="shared" ref="K103" si="158">SUMPRODUCT($D100:$D102,K100:K102)</f>
        <v>#REF!</v>
      </c>
      <c r="L103" s="29" t="e">
        <f t="shared" ref="L103" si="159">SUMPRODUCT($D100:$D102,L100:L102)</f>
        <v>#REF!</v>
      </c>
      <c r="M103" s="29" t="e">
        <f t="shared" ref="M103" si="160">SUMPRODUCT($D100:$D102,M100:M102)</f>
        <v>#REF!</v>
      </c>
      <c r="N103" s="29" t="e">
        <f t="shared" ref="N103" si="161">SUMPRODUCT($D100:$D102,N100:N102)</f>
        <v>#REF!</v>
      </c>
      <c r="O103" s="29" t="e">
        <f t="shared" ref="O103" si="162">SUMPRODUCT($D100:$D102,O100:O102)</f>
        <v>#REF!</v>
      </c>
      <c r="P103" s="29" t="e">
        <f t="shared" ref="P103" si="163">SUMPRODUCT($D100:$D102,P100:P102)</f>
        <v>#REF!</v>
      </c>
      <c r="Q103" s="29" t="e">
        <f t="shared" ref="Q103" si="164">SUMPRODUCT($D100:$D102,Q100:Q102)</f>
        <v>#REF!</v>
      </c>
      <c r="R103" s="29" t="e">
        <f t="shared" ref="R103" si="165">SUMPRODUCT($D100:$D102,R100:R102)</f>
        <v>#REF!</v>
      </c>
      <c r="S103" s="29" t="e">
        <f t="shared" ref="S103" si="166">SUMPRODUCT($D100:$D102,S100:S102)</f>
        <v>#REF!</v>
      </c>
      <c r="T103" s="29" t="e">
        <f t="shared" ref="T103" si="167">SUMPRODUCT($D100:$D102,T100:T102)</f>
        <v>#REF!</v>
      </c>
      <c r="U103" s="29" t="e">
        <f t="shared" ref="U103" si="168">SUMPRODUCT($D100:$D102,U100:U102)</f>
        <v>#REF!</v>
      </c>
      <c r="V103" s="29" t="e">
        <f t="shared" ref="V103" si="169">SUMPRODUCT($D100:$D102,V100:V102)</f>
        <v>#REF!</v>
      </c>
      <c r="W103" s="29" t="e">
        <f t="shared" ref="W103" si="170">SUMPRODUCT($D100:$D102,W100:W102)</f>
        <v>#REF!</v>
      </c>
      <c r="X103" s="29" t="e">
        <f t="shared" ref="X103" si="171">SUMPRODUCT($D100:$D102,X100:X102)</f>
        <v>#REF!</v>
      </c>
      <c r="Y103" s="29" t="e">
        <f t="shared" ref="Y103" si="172">SUMPRODUCT($D100:$D102,Y100:Y102)</f>
        <v>#REF!</v>
      </c>
      <c r="Z103" s="29" t="e">
        <f t="shared" ref="Z103" si="173">SUMPRODUCT($D100:$D102,Z100:Z102)</f>
        <v>#REF!</v>
      </c>
      <c r="AA103" s="29" t="e">
        <f t="shared" ref="AA103" si="174">SUMPRODUCT($D100:$D102,AA100:AA102)</f>
        <v>#REF!</v>
      </c>
      <c r="AB103" s="29" t="e">
        <f t="shared" ref="AB103" si="175">SUMPRODUCT($D100:$D102,AB100:AB102)</f>
        <v>#REF!</v>
      </c>
      <c r="AC103" s="30" t="e">
        <f>+SUM(E103:AB103)</f>
        <v>#REF!</v>
      </c>
    </row>
    <row r="104" spans="1:29" ht="14" x14ac:dyDescent="0.25">
      <c r="A104" s="196" t="e">
        <f t="shared" ref="A104" si="176">A51</f>
        <v>#REF!</v>
      </c>
      <c r="B104" s="192"/>
      <c r="C104" s="13" t="s">
        <v>35</v>
      </c>
      <c r="D104" s="14" t="e">
        <f>+D51</f>
        <v>#REF!</v>
      </c>
      <c r="E104" s="10" t="e">
        <f>#REF!</f>
        <v>#REF!</v>
      </c>
      <c r="F104" s="15" t="e">
        <f>#REF!</f>
        <v>#REF!</v>
      </c>
      <c r="G104" s="15" t="e">
        <f>#REF!</f>
        <v>#REF!</v>
      </c>
      <c r="H104" s="15" t="e">
        <f>#REF!</f>
        <v>#REF!</v>
      </c>
      <c r="I104" s="15" t="e">
        <f>#REF!</f>
        <v>#REF!</v>
      </c>
      <c r="J104" s="15" t="e">
        <f>#REF!</f>
        <v>#REF!</v>
      </c>
      <c r="K104" s="15" t="e">
        <f>#REF!</f>
        <v>#REF!</v>
      </c>
      <c r="L104" s="15" t="e">
        <f>#REF!</f>
        <v>#REF!</v>
      </c>
      <c r="M104" s="15" t="e">
        <f>#REF!</f>
        <v>#REF!</v>
      </c>
      <c r="N104" s="15" t="e">
        <f>#REF!</f>
        <v>#REF!</v>
      </c>
      <c r="O104" s="15" t="e">
        <f>#REF!</f>
        <v>#REF!</v>
      </c>
      <c r="P104" s="15" t="e">
        <f>#REF!</f>
        <v>#REF!</v>
      </c>
      <c r="Q104" s="15" t="e">
        <f>#REF!</f>
        <v>#REF!</v>
      </c>
      <c r="R104" s="15" t="e">
        <f>#REF!</f>
        <v>#REF!</v>
      </c>
      <c r="S104" s="15" t="e">
        <f>#REF!</f>
        <v>#REF!</v>
      </c>
      <c r="T104" s="15" t="e">
        <f>#REF!</f>
        <v>#REF!</v>
      </c>
      <c r="U104" s="15" t="e">
        <f>#REF!</f>
        <v>#REF!</v>
      </c>
      <c r="V104" s="15" t="e">
        <f>#REF!</f>
        <v>#REF!</v>
      </c>
      <c r="W104" s="15" t="e">
        <f>#REF!</f>
        <v>#REF!</v>
      </c>
      <c r="X104" s="15" t="e">
        <f>#REF!</f>
        <v>#REF!</v>
      </c>
      <c r="Y104" s="15" t="e">
        <f>#REF!</f>
        <v>#REF!</v>
      </c>
      <c r="Z104" s="15" t="e">
        <f>#REF!</f>
        <v>#REF!</v>
      </c>
      <c r="AA104" s="15" t="e">
        <f>#REF!</f>
        <v>#REF!</v>
      </c>
      <c r="AB104" s="16" t="e">
        <f>#REF!</f>
        <v>#REF!</v>
      </c>
      <c r="AC104" s="12" t="e">
        <f>+SUM(E104:AB104)*D104</f>
        <v>#REF!</v>
      </c>
    </row>
    <row r="105" spans="1:29" ht="14" x14ac:dyDescent="0.25">
      <c r="A105" s="197"/>
      <c r="B105" s="193"/>
      <c r="C105" s="17" t="s">
        <v>36</v>
      </c>
      <c r="D105" s="18" t="e">
        <f>+D52</f>
        <v>#REF!</v>
      </c>
      <c r="E105" s="19" t="e">
        <f>#REF!</f>
        <v>#REF!</v>
      </c>
      <c r="F105" s="20" t="e">
        <f>#REF!</f>
        <v>#REF!</v>
      </c>
      <c r="G105" s="20" t="e">
        <f>#REF!</f>
        <v>#REF!</v>
      </c>
      <c r="H105" s="20" t="e">
        <f>#REF!</f>
        <v>#REF!</v>
      </c>
      <c r="I105" s="20" t="e">
        <f>#REF!</f>
        <v>#REF!</v>
      </c>
      <c r="J105" s="20" t="e">
        <f>#REF!</f>
        <v>#REF!</v>
      </c>
      <c r="K105" s="20" t="e">
        <f>#REF!</f>
        <v>#REF!</v>
      </c>
      <c r="L105" s="20" t="e">
        <f>#REF!</f>
        <v>#REF!</v>
      </c>
      <c r="M105" s="20" t="e">
        <f>#REF!</f>
        <v>#REF!</v>
      </c>
      <c r="N105" s="20" t="e">
        <f>#REF!</f>
        <v>#REF!</v>
      </c>
      <c r="O105" s="20" t="e">
        <f>#REF!</f>
        <v>#REF!</v>
      </c>
      <c r="P105" s="20" t="e">
        <f>#REF!</f>
        <v>#REF!</v>
      </c>
      <c r="Q105" s="20" t="e">
        <f>#REF!</f>
        <v>#REF!</v>
      </c>
      <c r="R105" s="20" t="e">
        <f>#REF!</f>
        <v>#REF!</v>
      </c>
      <c r="S105" s="20" t="e">
        <f>#REF!</f>
        <v>#REF!</v>
      </c>
      <c r="T105" s="20" t="e">
        <f>#REF!</f>
        <v>#REF!</v>
      </c>
      <c r="U105" s="20" t="e">
        <f>#REF!</f>
        <v>#REF!</v>
      </c>
      <c r="V105" s="20" t="e">
        <f>#REF!</f>
        <v>#REF!</v>
      </c>
      <c r="W105" s="20" t="e">
        <f>#REF!</f>
        <v>#REF!</v>
      </c>
      <c r="X105" s="20" t="e">
        <f>#REF!</f>
        <v>#REF!</v>
      </c>
      <c r="Y105" s="20" t="e">
        <f>#REF!</f>
        <v>#REF!</v>
      </c>
      <c r="Z105" s="20" t="e">
        <f>#REF!</f>
        <v>#REF!</v>
      </c>
      <c r="AA105" s="20" t="e">
        <f>#REF!</f>
        <v>#REF!</v>
      </c>
      <c r="AB105" s="21" t="e">
        <f>#REF!</f>
        <v>#REF!</v>
      </c>
      <c r="AC105" s="12" t="e">
        <f>+SUM(E105:AB105)*D105</f>
        <v>#REF!</v>
      </c>
    </row>
    <row r="106" spans="1:29" ht="14" x14ac:dyDescent="0.25">
      <c r="A106" s="197"/>
      <c r="B106" s="193"/>
      <c r="C106" s="22" t="s">
        <v>37</v>
      </c>
      <c r="D106" s="23" t="e">
        <f>+D53</f>
        <v>#REF!</v>
      </c>
      <c r="E106" s="24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 t="e">
        <f>#REF!</f>
        <v>#REF!</v>
      </c>
      <c r="O106" s="25" t="e">
        <f>#REF!</f>
        <v>#REF!</v>
      </c>
      <c r="P106" s="25" t="e">
        <f>#REF!</f>
        <v>#REF!</v>
      </c>
      <c r="Q106" s="25" t="e">
        <f>#REF!</f>
        <v>#REF!</v>
      </c>
      <c r="R106" s="25" t="e">
        <f>#REF!</f>
        <v>#REF!</v>
      </c>
      <c r="S106" s="25" t="e">
        <f>#REF!</f>
        <v>#REF!</v>
      </c>
      <c r="T106" s="25" t="e">
        <f>#REF!</f>
        <v>#REF!</v>
      </c>
      <c r="U106" s="25" t="e">
        <f>#REF!</f>
        <v>#REF!</v>
      </c>
      <c r="V106" s="25" t="e">
        <f>#REF!</f>
        <v>#REF!</v>
      </c>
      <c r="W106" s="25" t="e">
        <f>#REF!</f>
        <v>#REF!</v>
      </c>
      <c r="X106" s="25" t="e">
        <f>#REF!</f>
        <v>#REF!</v>
      </c>
      <c r="Y106" s="25" t="e">
        <f>#REF!</f>
        <v>#REF!</v>
      </c>
      <c r="Z106" s="25" t="e">
        <f>#REF!</f>
        <v>#REF!</v>
      </c>
      <c r="AA106" s="25" t="e">
        <f>#REF!</f>
        <v>#REF!</v>
      </c>
      <c r="AB106" s="26" t="e">
        <f>#REF!</f>
        <v>#REF!</v>
      </c>
      <c r="AC106" s="12" t="e">
        <f>+SUM(E106:AB106)*D106</f>
        <v>#REF!</v>
      </c>
    </row>
    <row r="107" spans="1:29" ht="14.5" thickBot="1" x14ac:dyDescent="0.3">
      <c r="A107" s="198"/>
      <c r="B107" s="194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" si="177">SUMPRODUCT($D104:$D106,F104:F106)</f>
        <v>#REF!</v>
      </c>
      <c r="G107" s="29" t="e">
        <f t="shared" ref="G107" si="178">SUMPRODUCT($D104:$D106,G104:G106)</f>
        <v>#REF!</v>
      </c>
      <c r="H107" s="29" t="e">
        <f t="shared" ref="H107" si="179">SUMPRODUCT($D104:$D106,H104:H106)</f>
        <v>#REF!</v>
      </c>
      <c r="I107" s="29" t="e">
        <f t="shared" ref="I107" si="180">SUMPRODUCT($D104:$D106,I104:I106)</f>
        <v>#REF!</v>
      </c>
      <c r="J107" s="29" t="e">
        <f t="shared" ref="J107" si="181">SUMPRODUCT($D104:$D106,J104:J106)</f>
        <v>#REF!</v>
      </c>
      <c r="K107" s="29" t="e">
        <f t="shared" ref="K107" si="182">SUMPRODUCT($D104:$D106,K104:K106)</f>
        <v>#REF!</v>
      </c>
      <c r="L107" s="29" t="e">
        <f t="shared" ref="L107" si="183">SUMPRODUCT($D104:$D106,L104:L106)</f>
        <v>#REF!</v>
      </c>
      <c r="M107" s="29" t="e">
        <f t="shared" ref="M107" si="184">SUMPRODUCT($D104:$D106,M104:M106)</f>
        <v>#REF!</v>
      </c>
      <c r="N107" s="29" t="e">
        <f t="shared" ref="N107" si="185">SUMPRODUCT($D104:$D106,N104:N106)</f>
        <v>#REF!</v>
      </c>
      <c r="O107" s="29" t="e">
        <f t="shared" ref="O107" si="186">SUMPRODUCT($D104:$D106,O104:O106)</f>
        <v>#REF!</v>
      </c>
      <c r="P107" s="29" t="e">
        <f t="shared" ref="P107" si="187">SUMPRODUCT($D104:$D106,P104:P106)</f>
        <v>#REF!</v>
      </c>
      <c r="Q107" s="29" t="e">
        <f t="shared" ref="Q107" si="188">SUMPRODUCT($D104:$D106,Q104:Q106)</f>
        <v>#REF!</v>
      </c>
      <c r="R107" s="29" t="e">
        <f t="shared" ref="R107" si="189">SUMPRODUCT($D104:$D106,R104:R106)</f>
        <v>#REF!</v>
      </c>
      <c r="S107" s="29" t="e">
        <f t="shared" ref="S107" si="190">SUMPRODUCT($D104:$D106,S104:S106)</f>
        <v>#REF!</v>
      </c>
      <c r="T107" s="29" t="e">
        <f t="shared" ref="T107" si="191">SUMPRODUCT($D104:$D106,T104:T106)</f>
        <v>#REF!</v>
      </c>
      <c r="U107" s="29" t="e">
        <f t="shared" ref="U107" si="192">SUMPRODUCT($D104:$D106,U104:U106)</f>
        <v>#REF!</v>
      </c>
      <c r="V107" s="29" t="e">
        <f t="shared" ref="V107" si="193">SUMPRODUCT($D104:$D106,V104:V106)</f>
        <v>#REF!</v>
      </c>
      <c r="W107" s="29" t="e">
        <f t="shared" ref="W107" si="194">SUMPRODUCT($D104:$D106,W104:W106)</f>
        <v>#REF!</v>
      </c>
      <c r="X107" s="29" t="e">
        <f t="shared" ref="X107" si="195">SUMPRODUCT($D104:$D106,X104:X106)</f>
        <v>#REF!</v>
      </c>
      <c r="Y107" s="29" t="e">
        <f t="shared" ref="Y107" si="196">SUMPRODUCT($D104:$D106,Y104:Y106)</f>
        <v>#REF!</v>
      </c>
      <c r="Z107" s="29" t="e">
        <f t="shared" ref="Z107" si="197">SUMPRODUCT($D104:$D106,Z104:Z106)</f>
        <v>#REF!</v>
      </c>
      <c r="AA107" s="29" t="e">
        <f t="shared" ref="AA107" si="198">SUMPRODUCT($D104:$D106,AA104:AA106)</f>
        <v>#REF!</v>
      </c>
      <c r="AB107" s="29" t="e">
        <f t="shared" ref="AB107" si="199">SUMPRODUCT($D104:$D106,AB104:AB106)</f>
        <v>#REF!</v>
      </c>
      <c r="AC107" s="30" t="e">
        <f>+SUM(E107:AB107)</f>
        <v>#REF!</v>
      </c>
    </row>
    <row r="108" spans="1:29" ht="14" x14ac:dyDescent="0.25">
      <c r="A108" s="196" t="e">
        <f t="shared" ref="A108" si="200">A55</f>
        <v>#REF!</v>
      </c>
      <c r="B108" s="192"/>
      <c r="C108" s="13" t="s">
        <v>35</v>
      </c>
      <c r="D108" s="14" t="e">
        <f>+D55</f>
        <v>#REF!</v>
      </c>
      <c r="E108" s="10" t="e">
        <f>#REF!</f>
        <v>#REF!</v>
      </c>
      <c r="F108" s="15" t="e">
        <f>#REF!</f>
        <v>#REF!</v>
      </c>
      <c r="G108" s="15" t="e">
        <f>#REF!</f>
        <v>#REF!</v>
      </c>
      <c r="H108" s="15" t="e">
        <f>#REF!</f>
        <v>#REF!</v>
      </c>
      <c r="I108" s="15" t="e">
        <f>#REF!</f>
        <v>#REF!</v>
      </c>
      <c r="J108" s="15" t="e">
        <f>#REF!</f>
        <v>#REF!</v>
      </c>
      <c r="K108" s="15" t="e">
        <f>#REF!</f>
        <v>#REF!</v>
      </c>
      <c r="L108" s="15" t="e">
        <f>#REF!</f>
        <v>#REF!</v>
      </c>
      <c r="M108" s="15" t="e">
        <f>#REF!</f>
        <v>#REF!</v>
      </c>
      <c r="N108" s="15" t="e">
        <f>#REF!</f>
        <v>#REF!</v>
      </c>
      <c r="O108" s="15" t="e">
        <f>#REF!</f>
        <v>#REF!</v>
      </c>
      <c r="P108" s="15" t="e">
        <f>#REF!</f>
        <v>#REF!</v>
      </c>
      <c r="Q108" s="15" t="e">
        <f>#REF!</f>
        <v>#REF!</v>
      </c>
      <c r="R108" s="15" t="e">
        <f>#REF!</f>
        <v>#REF!</v>
      </c>
      <c r="S108" s="15" t="e">
        <f>#REF!</f>
        <v>#REF!</v>
      </c>
      <c r="T108" s="15" t="e">
        <f>#REF!</f>
        <v>#REF!</v>
      </c>
      <c r="U108" s="15" t="e">
        <f>#REF!</f>
        <v>#REF!</v>
      </c>
      <c r="V108" s="15" t="e">
        <f>#REF!</f>
        <v>#REF!</v>
      </c>
      <c r="W108" s="15" t="e">
        <f>#REF!</f>
        <v>#REF!</v>
      </c>
      <c r="X108" s="15" t="e">
        <f>#REF!</f>
        <v>#REF!</v>
      </c>
      <c r="Y108" s="15" t="e">
        <f>#REF!</f>
        <v>#REF!</v>
      </c>
      <c r="Z108" s="15" t="e">
        <f>#REF!</f>
        <v>#REF!</v>
      </c>
      <c r="AA108" s="15" t="e">
        <f>#REF!</f>
        <v>#REF!</v>
      </c>
      <c r="AB108" s="16" t="e">
        <f>#REF!</f>
        <v>#REF!</v>
      </c>
      <c r="AC108" s="12" t="e">
        <f>+SUM(E108:AB108)*D108</f>
        <v>#REF!</v>
      </c>
    </row>
    <row r="109" spans="1:29" ht="14" x14ac:dyDescent="0.25">
      <c r="A109" s="197"/>
      <c r="B109" s="193"/>
      <c r="C109" s="17" t="s">
        <v>36</v>
      </c>
      <c r="D109" s="18" t="e">
        <f>+D56</f>
        <v>#REF!</v>
      </c>
      <c r="E109" s="19" t="e">
        <f>#REF!</f>
        <v>#REF!</v>
      </c>
      <c r="F109" s="20" t="e">
        <f>#REF!</f>
        <v>#REF!</v>
      </c>
      <c r="G109" s="20" t="e">
        <f>#REF!</f>
        <v>#REF!</v>
      </c>
      <c r="H109" s="20" t="e">
        <f>#REF!</f>
        <v>#REF!</v>
      </c>
      <c r="I109" s="20" t="e">
        <f>#REF!</f>
        <v>#REF!</v>
      </c>
      <c r="J109" s="20" t="e">
        <f>#REF!</f>
        <v>#REF!</v>
      </c>
      <c r="K109" s="20" t="e">
        <f>#REF!</f>
        <v>#REF!</v>
      </c>
      <c r="L109" s="20" t="e">
        <f>#REF!</f>
        <v>#REF!</v>
      </c>
      <c r="M109" s="20" t="e">
        <f>#REF!</f>
        <v>#REF!</v>
      </c>
      <c r="N109" s="20" t="e">
        <f>#REF!</f>
        <v>#REF!</v>
      </c>
      <c r="O109" s="20" t="e">
        <f>#REF!</f>
        <v>#REF!</v>
      </c>
      <c r="P109" s="20" t="e">
        <f>#REF!</f>
        <v>#REF!</v>
      </c>
      <c r="Q109" s="20" t="e">
        <f>#REF!</f>
        <v>#REF!</v>
      </c>
      <c r="R109" s="20" t="e">
        <f>#REF!</f>
        <v>#REF!</v>
      </c>
      <c r="S109" s="20" t="e">
        <f>#REF!</f>
        <v>#REF!</v>
      </c>
      <c r="T109" s="20" t="e">
        <f>#REF!</f>
        <v>#REF!</v>
      </c>
      <c r="U109" s="20" t="e">
        <f>#REF!</f>
        <v>#REF!</v>
      </c>
      <c r="V109" s="20" t="e">
        <f>#REF!</f>
        <v>#REF!</v>
      </c>
      <c r="W109" s="20" t="e">
        <f>#REF!</f>
        <v>#REF!</v>
      </c>
      <c r="X109" s="20" t="e">
        <f>#REF!</f>
        <v>#REF!</v>
      </c>
      <c r="Y109" s="20" t="e">
        <f>#REF!</f>
        <v>#REF!</v>
      </c>
      <c r="Z109" s="20" t="e">
        <f>#REF!</f>
        <v>#REF!</v>
      </c>
      <c r="AA109" s="20" t="e">
        <f>#REF!</f>
        <v>#REF!</v>
      </c>
      <c r="AB109" s="21" t="e">
        <f>#REF!</f>
        <v>#REF!</v>
      </c>
      <c r="AC109" s="12" t="e">
        <f>+SUM(E109:AB109)*D109</f>
        <v>#REF!</v>
      </c>
    </row>
    <row r="110" spans="1:29" ht="14" x14ac:dyDescent="0.25">
      <c r="A110" s="197"/>
      <c r="B110" s="193"/>
      <c r="C110" s="22" t="s">
        <v>37</v>
      </c>
      <c r="D110" s="23" t="e">
        <f>+D57</f>
        <v>#REF!</v>
      </c>
      <c r="E110" s="24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 t="e">
        <f>#REF!</f>
        <v>#REF!</v>
      </c>
      <c r="O110" s="25" t="e">
        <f>#REF!</f>
        <v>#REF!</v>
      </c>
      <c r="P110" s="25" t="e">
        <f>#REF!</f>
        <v>#REF!</v>
      </c>
      <c r="Q110" s="25" t="e">
        <f>#REF!</f>
        <v>#REF!</v>
      </c>
      <c r="R110" s="25" t="e">
        <f>#REF!</f>
        <v>#REF!</v>
      </c>
      <c r="S110" s="25" t="e">
        <f>#REF!</f>
        <v>#REF!</v>
      </c>
      <c r="T110" s="25" t="e">
        <f>#REF!</f>
        <v>#REF!</v>
      </c>
      <c r="U110" s="25" t="e">
        <f>#REF!</f>
        <v>#REF!</v>
      </c>
      <c r="V110" s="25" t="e">
        <f>#REF!</f>
        <v>#REF!</v>
      </c>
      <c r="W110" s="25" t="e">
        <f>#REF!</f>
        <v>#REF!</v>
      </c>
      <c r="X110" s="25" t="e">
        <f>#REF!</f>
        <v>#REF!</v>
      </c>
      <c r="Y110" s="25" t="e">
        <f>#REF!</f>
        <v>#REF!</v>
      </c>
      <c r="Z110" s="25" t="e">
        <f>#REF!</f>
        <v>#REF!</v>
      </c>
      <c r="AA110" s="25" t="e">
        <f>#REF!</f>
        <v>#REF!</v>
      </c>
      <c r="AB110" s="26" t="e">
        <f>#REF!</f>
        <v>#REF!</v>
      </c>
      <c r="AC110" s="12" t="e">
        <f>+SUM(E110:AB110)*D110</f>
        <v>#REF!</v>
      </c>
    </row>
    <row r="111" spans="1:29" ht="14.5" thickBot="1" x14ac:dyDescent="0.3">
      <c r="A111" s="198"/>
      <c r="B111" s="194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201">SUMPRODUCT($D108:$D110,F108:F110)</f>
        <v>#REF!</v>
      </c>
      <c r="G111" s="29" t="e">
        <f t="shared" si="201"/>
        <v>#REF!</v>
      </c>
      <c r="H111" s="29" t="e">
        <f t="shared" si="201"/>
        <v>#REF!</v>
      </c>
      <c r="I111" s="29" t="e">
        <f t="shared" si="201"/>
        <v>#REF!</v>
      </c>
      <c r="J111" s="29" t="e">
        <f t="shared" si="201"/>
        <v>#REF!</v>
      </c>
      <c r="K111" s="29" t="e">
        <f t="shared" si="201"/>
        <v>#REF!</v>
      </c>
      <c r="L111" s="29" t="e">
        <f t="shared" si="201"/>
        <v>#REF!</v>
      </c>
      <c r="M111" s="29" t="e">
        <f t="shared" si="201"/>
        <v>#REF!</v>
      </c>
      <c r="N111" s="29" t="e">
        <f t="shared" si="201"/>
        <v>#REF!</v>
      </c>
      <c r="O111" s="29" t="e">
        <f t="shared" si="201"/>
        <v>#REF!</v>
      </c>
      <c r="P111" s="29" t="e">
        <f t="shared" si="201"/>
        <v>#REF!</v>
      </c>
      <c r="Q111" s="29" t="e">
        <f t="shared" si="201"/>
        <v>#REF!</v>
      </c>
      <c r="R111" s="29" t="e">
        <f t="shared" si="201"/>
        <v>#REF!</v>
      </c>
      <c r="S111" s="29" t="e">
        <f t="shared" si="201"/>
        <v>#REF!</v>
      </c>
      <c r="T111" s="29" t="e">
        <f t="shared" si="201"/>
        <v>#REF!</v>
      </c>
      <c r="U111" s="29" t="e">
        <f t="shared" si="201"/>
        <v>#REF!</v>
      </c>
      <c r="V111" s="29" t="e">
        <f t="shared" si="201"/>
        <v>#REF!</v>
      </c>
      <c r="W111" s="29" t="e">
        <f t="shared" si="201"/>
        <v>#REF!</v>
      </c>
      <c r="X111" s="29" t="e">
        <f t="shared" si="201"/>
        <v>#REF!</v>
      </c>
      <c r="Y111" s="29" t="e">
        <f t="shared" si="201"/>
        <v>#REF!</v>
      </c>
      <c r="Z111" s="29" t="e">
        <f t="shared" si="201"/>
        <v>#REF!</v>
      </c>
      <c r="AA111" s="29" t="e">
        <f t="shared" si="201"/>
        <v>#REF!</v>
      </c>
      <c r="AB111" s="29" t="e">
        <f t="shared" si="201"/>
        <v>#REF!</v>
      </c>
      <c r="AC111" s="30" t="e">
        <f>+SUM(E111:AB111)</f>
        <v>#REF!</v>
      </c>
    </row>
    <row r="112" spans="1:29" ht="12.5" x14ac:dyDescent="0.25"/>
    <row r="113" ht="12.5" x14ac:dyDescent="0.25"/>
  </sheetData>
  <sheetProtection selectLockedCells="1"/>
  <mergeCells count="50">
    <mergeCell ref="D2:E2"/>
    <mergeCell ref="A100:A103"/>
    <mergeCell ref="A104:A107"/>
    <mergeCell ref="A108:A111"/>
    <mergeCell ref="A11:A14"/>
    <mergeCell ref="A15:A18"/>
    <mergeCell ref="A19:A22"/>
    <mergeCell ref="A23:A26"/>
    <mergeCell ref="A27:A30"/>
    <mergeCell ref="A31:A34"/>
    <mergeCell ref="A35:A38"/>
    <mergeCell ref="A55:A58"/>
    <mergeCell ref="B43:B46"/>
    <mergeCell ref="B64:B67"/>
    <mergeCell ref="A68:A71"/>
    <mergeCell ref="A72:A75"/>
    <mergeCell ref="B31:B34"/>
    <mergeCell ref="A76:A79"/>
    <mergeCell ref="A64:A67"/>
    <mergeCell ref="B84:B87"/>
    <mergeCell ref="B80:B83"/>
    <mergeCell ref="A80:A83"/>
    <mergeCell ref="B51:B54"/>
    <mergeCell ref="B55:B58"/>
    <mergeCell ref="A39:A42"/>
    <mergeCell ref="A43:A46"/>
    <mergeCell ref="A47:A50"/>
    <mergeCell ref="A51:A54"/>
    <mergeCell ref="B47:B50"/>
    <mergeCell ref="B11:B14"/>
    <mergeCell ref="B15:B18"/>
    <mergeCell ref="B23:B26"/>
    <mergeCell ref="B27:B30"/>
    <mergeCell ref="B19:B22"/>
    <mergeCell ref="B108:B111"/>
    <mergeCell ref="C9:D9"/>
    <mergeCell ref="A96:A99"/>
    <mergeCell ref="B96:B99"/>
    <mergeCell ref="B100:B103"/>
    <mergeCell ref="B104:B107"/>
    <mergeCell ref="B88:B91"/>
    <mergeCell ref="B92:B95"/>
    <mergeCell ref="A84:A87"/>
    <mergeCell ref="A88:A91"/>
    <mergeCell ref="B35:B38"/>
    <mergeCell ref="B39:B42"/>
    <mergeCell ref="A92:A95"/>
    <mergeCell ref="B68:B71"/>
    <mergeCell ref="B72:B75"/>
    <mergeCell ref="B76:B79"/>
  </mergeCells>
  <phoneticPr fontId="3" type="noConversion"/>
  <printOptions horizontalCentered="1" verticalCentered="1"/>
  <pageMargins left="0.39370078740157483" right="0.32" top="0.48" bottom="0.66" header="0" footer="0"/>
  <pageSetup scale="29" orientation="landscape" r:id="rId1"/>
  <headerFooter alignWithMargins="0">
    <oddHeader>&amp;C&amp;"Arial"&amp;8&amp;K000000INTERNAL&amp;1#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FB925-0659-4FEF-8F7E-88485F76FC67}">
  <sheetPr>
    <tabColor rgb="FF00B050"/>
    <pageSetUpPr fitToPage="1"/>
  </sheetPr>
  <dimension ref="A1:H42"/>
  <sheetViews>
    <sheetView showGridLines="0" topLeftCell="A26" zoomScale="145" zoomScaleNormal="145" zoomScaleSheetLayoutView="100" workbookViewId="0">
      <selection activeCell="B20" sqref="B20"/>
    </sheetView>
  </sheetViews>
  <sheetFormatPr baseColWidth="10" defaultColWidth="0" defaultRowHeight="13" x14ac:dyDescent="0.3"/>
  <cols>
    <col min="1" max="1" width="5.26953125" style="32" customWidth="1"/>
    <col min="2" max="2" width="28.54296875" style="32" customWidth="1"/>
    <col min="3" max="3" width="24.8164062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0" t="s">
        <v>120</v>
      </c>
      <c r="C2" s="180"/>
      <c r="D2" s="180"/>
      <c r="E2" s="180"/>
      <c r="F2" s="180"/>
      <c r="G2" s="180"/>
      <c r="H2" s="180"/>
    </row>
    <row r="3" spans="1:8" ht="16.5" customHeight="1" x14ac:dyDescent="0.3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3">
      <c r="B4" s="180"/>
      <c r="C4" s="180"/>
      <c r="D4" s="180"/>
      <c r="E4" s="180"/>
      <c r="F4" s="180"/>
      <c r="G4" s="180"/>
      <c r="H4" s="180"/>
    </row>
    <row r="5" spans="1:8" ht="16.5" x14ac:dyDescent="0.35">
      <c r="B5" s="45" t="s">
        <v>55</v>
      </c>
      <c r="C5" s="155"/>
      <c r="D5" s="47"/>
      <c r="E5" s="47"/>
      <c r="F5" s="47"/>
    </row>
    <row r="6" spans="1:8" ht="16.5" x14ac:dyDescent="0.35">
      <c r="B6" s="45" t="s">
        <v>56</v>
      </c>
      <c r="C6" s="47" t="s">
        <v>133</v>
      </c>
      <c r="D6" s="48"/>
    </row>
    <row r="7" spans="1:8" ht="16.5" x14ac:dyDescent="0.35">
      <c r="B7" s="45" t="s">
        <v>57</v>
      </c>
      <c r="C7" s="34"/>
      <c r="D7" s="47"/>
      <c r="E7" s="47"/>
      <c r="F7" s="47"/>
    </row>
    <row r="8" spans="1:8" ht="16.5" x14ac:dyDescent="0.35">
      <c r="B8" s="45" t="s">
        <v>59</v>
      </c>
      <c r="C8" s="165"/>
      <c r="D8" s="47"/>
      <c r="E8" s="47"/>
      <c r="F8" s="47"/>
    </row>
    <row r="9" spans="1:8" ht="16.5" x14ac:dyDescent="0.35">
      <c r="B9" s="45" t="s">
        <v>29</v>
      </c>
      <c r="C9" s="41" t="s">
        <v>91</v>
      </c>
      <c r="D9" s="49"/>
    </row>
    <row r="10" spans="1:8" ht="16.5" x14ac:dyDescent="0.35">
      <c r="B10" s="50" t="s">
        <v>67</v>
      </c>
      <c r="C10" s="47" t="s">
        <v>121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B13" s="185" t="s">
        <v>81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1" customHeight="1" x14ac:dyDescent="0.3">
      <c r="A14" s="54"/>
      <c r="B14" s="186"/>
      <c r="C14" s="188"/>
      <c r="D14" s="184"/>
      <c r="E14" s="188"/>
      <c r="F14" s="182"/>
    </row>
    <row r="15" spans="1:8" ht="15" x14ac:dyDescent="0.3">
      <c r="A15" s="54"/>
      <c r="B15" s="55" t="s">
        <v>31</v>
      </c>
      <c r="C15" s="42">
        <v>356384655.14401293</v>
      </c>
      <c r="D15" s="56">
        <v>1</v>
      </c>
      <c r="E15" s="168">
        <v>356384655.14401293</v>
      </c>
      <c r="F15" s="40"/>
    </row>
    <row r="16" spans="1:8" ht="15" x14ac:dyDescent="0.3">
      <c r="A16" s="54"/>
      <c r="B16" s="55" t="s">
        <v>39</v>
      </c>
      <c r="C16" s="42">
        <v>416316165.1843974</v>
      </c>
      <c r="D16" s="56">
        <v>1</v>
      </c>
      <c r="E16" s="168">
        <v>416316165.1843974</v>
      </c>
      <c r="F16" s="40"/>
    </row>
    <row r="17" spans="1:7" ht="15" x14ac:dyDescent="0.3">
      <c r="A17" s="54"/>
      <c r="B17" s="55" t="s">
        <v>40</v>
      </c>
      <c r="C17" s="42">
        <v>377352590.98289424</v>
      </c>
      <c r="D17" s="56">
        <v>1</v>
      </c>
      <c r="E17" s="168">
        <v>377352590.98289424</v>
      </c>
      <c r="F17" s="40"/>
    </row>
    <row r="18" spans="1:7" ht="15" x14ac:dyDescent="0.3">
      <c r="A18" s="54"/>
      <c r="B18" s="55" t="s">
        <v>41</v>
      </c>
      <c r="C18" s="42">
        <v>290815745.71741027</v>
      </c>
      <c r="D18" s="56">
        <v>1</v>
      </c>
      <c r="E18" s="168">
        <v>290815745.71741027</v>
      </c>
      <c r="F18" s="40"/>
    </row>
    <row r="19" spans="1:7" ht="15" x14ac:dyDescent="0.3">
      <c r="A19" s="54"/>
      <c r="B19" s="55" t="s">
        <v>42</v>
      </c>
      <c r="C19" s="42">
        <v>175336428.76453286</v>
      </c>
      <c r="D19" s="56">
        <v>1</v>
      </c>
      <c r="E19" s="168">
        <v>175336428.76453286</v>
      </c>
      <c r="F19" s="40"/>
    </row>
    <row r="20" spans="1:7" ht="15" x14ac:dyDescent="0.3">
      <c r="A20" s="57"/>
      <c r="B20" s="55" t="s">
        <v>43</v>
      </c>
      <c r="C20" s="42">
        <v>197346960.41634214</v>
      </c>
      <c r="D20" s="56">
        <v>1</v>
      </c>
      <c r="E20" s="168">
        <v>197346960.41634214</v>
      </c>
      <c r="F20" s="40"/>
    </row>
    <row r="21" spans="1:7" ht="15" x14ac:dyDescent="0.3">
      <c r="A21" s="57"/>
      <c r="B21" s="55" t="s">
        <v>45</v>
      </c>
      <c r="C21" s="42">
        <v>195362681.92117</v>
      </c>
      <c r="D21" s="56">
        <v>1</v>
      </c>
      <c r="E21" s="168">
        <v>195362681.92117</v>
      </c>
      <c r="F21" s="40"/>
    </row>
    <row r="22" spans="1:7" ht="15" x14ac:dyDescent="0.3">
      <c r="A22" s="57"/>
      <c r="B22" s="55" t="s">
        <v>46</v>
      </c>
      <c r="C22" s="42">
        <v>194700733.75488514</v>
      </c>
      <c r="D22" s="56">
        <v>1</v>
      </c>
      <c r="E22" s="168">
        <v>194700733.75488514</v>
      </c>
      <c r="F22" s="40"/>
    </row>
    <row r="23" spans="1:7" ht="15" x14ac:dyDescent="0.3">
      <c r="A23" s="57"/>
      <c r="B23" s="55" t="s">
        <v>47</v>
      </c>
      <c r="C23" s="42">
        <v>275903679.64887387</v>
      </c>
      <c r="D23" s="56">
        <v>1</v>
      </c>
      <c r="E23" s="168">
        <v>275903679.64887387</v>
      </c>
      <c r="F23" s="40"/>
    </row>
    <row r="24" spans="1:7" ht="15" x14ac:dyDescent="0.3">
      <c r="A24" s="57"/>
      <c r="B24" s="55" t="s">
        <v>48</v>
      </c>
      <c r="C24" s="42">
        <v>258875667.08557329</v>
      </c>
      <c r="D24" s="56">
        <v>1</v>
      </c>
      <c r="E24" s="168">
        <v>258875667.08557329</v>
      </c>
      <c r="F24" s="40"/>
    </row>
    <row r="25" spans="1:7" ht="15" x14ac:dyDescent="0.3">
      <c r="A25" s="57"/>
      <c r="B25" s="55" t="s">
        <v>49</v>
      </c>
      <c r="C25" s="42">
        <v>278680107.60644025</v>
      </c>
      <c r="D25" s="56">
        <v>1</v>
      </c>
      <c r="E25" s="168">
        <v>278680107.60644025</v>
      </c>
      <c r="F25" s="40"/>
    </row>
    <row r="26" spans="1:7" ht="15" x14ac:dyDescent="0.3">
      <c r="A26" s="57"/>
      <c r="B26" s="55" t="s">
        <v>50</v>
      </c>
      <c r="C26" s="42">
        <v>350104643.65952015</v>
      </c>
      <c r="D26" s="56">
        <v>1</v>
      </c>
      <c r="E26" s="168">
        <v>350104643.65952015</v>
      </c>
      <c r="F26" s="40"/>
    </row>
    <row r="27" spans="1:7" ht="14" x14ac:dyDescent="0.3">
      <c r="B27" s="58" t="s">
        <v>34</v>
      </c>
      <c r="C27" s="59">
        <v>3367180059.8860521</v>
      </c>
      <c r="D27" s="60"/>
      <c r="E27" s="170">
        <v>3367180059.8860521</v>
      </c>
      <c r="F27" s="62"/>
    </row>
    <row r="28" spans="1:7" ht="14" x14ac:dyDescent="0.3">
      <c r="B28" s="68"/>
      <c r="C28" s="179"/>
      <c r="D28" s="70"/>
      <c r="E28" s="71"/>
      <c r="F28" s="71"/>
      <c r="G28" s="72"/>
    </row>
    <row r="29" spans="1:7" x14ac:dyDescent="0.3">
      <c r="B29" s="73" t="s">
        <v>0</v>
      </c>
      <c r="C29" s="74"/>
      <c r="D29" s="75"/>
      <c r="E29" s="74"/>
      <c r="F29" s="74"/>
    </row>
    <row r="30" spans="1:7" x14ac:dyDescent="0.3">
      <c r="B30" s="74" t="s">
        <v>62</v>
      </c>
      <c r="C30" s="74"/>
      <c r="D30" s="75"/>
      <c r="E30" s="74"/>
      <c r="F30" s="74"/>
    </row>
    <row r="31" spans="1:7" x14ac:dyDescent="0.3">
      <c r="B31" s="74" t="s">
        <v>119</v>
      </c>
      <c r="C31" s="74"/>
      <c r="D31" s="75"/>
      <c r="E31" s="74"/>
      <c r="F31" s="74"/>
    </row>
    <row r="32" spans="1:7" x14ac:dyDescent="0.3">
      <c r="B32" s="74" t="s">
        <v>66</v>
      </c>
      <c r="C32" s="74"/>
      <c r="D32" s="75"/>
      <c r="E32" s="74"/>
      <c r="F32" s="74"/>
    </row>
    <row r="33" spans="2:6" x14ac:dyDescent="0.3">
      <c r="B33" s="32" t="s">
        <v>96</v>
      </c>
    </row>
    <row r="34" spans="2:6" x14ac:dyDescent="0.3">
      <c r="B34" s="32" t="s">
        <v>131</v>
      </c>
      <c r="C34" s="33"/>
      <c r="D34" s="35"/>
      <c r="E34" s="33"/>
      <c r="F34" s="33"/>
    </row>
    <row r="35" spans="2:6" ht="10.5" customHeight="1" x14ac:dyDescent="0.3">
      <c r="B35" s="190" t="s">
        <v>132</v>
      </c>
      <c r="C35" s="190"/>
      <c r="D35" s="190"/>
      <c r="E35" s="190"/>
      <c r="F35" s="190"/>
    </row>
    <row r="36" spans="2:6" ht="10.5" customHeight="1" x14ac:dyDescent="0.3">
      <c r="B36" s="190"/>
      <c r="C36" s="190"/>
      <c r="D36" s="190"/>
      <c r="E36" s="190"/>
      <c r="F36" s="190"/>
    </row>
    <row r="37" spans="2:6" ht="10.5" customHeight="1" x14ac:dyDescent="0.3">
      <c r="B37" s="190"/>
      <c r="C37" s="190"/>
      <c r="D37" s="190"/>
      <c r="E37" s="190"/>
      <c r="F37" s="190"/>
    </row>
    <row r="38" spans="2:6" x14ac:dyDescent="0.3">
      <c r="B38" s="33" t="s">
        <v>112</v>
      </c>
      <c r="C38" s="33"/>
      <c r="D38" s="35"/>
      <c r="E38" s="33"/>
      <c r="F38" s="33"/>
    </row>
    <row r="39" spans="2:6" x14ac:dyDescent="0.3">
      <c r="B39" s="32" t="s">
        <v>113</v>
      </c>
      <c r="C39" s="33"/>
      <c r="D39" s="35"/>
      <c r="E39" s="33"/>
      <c r="F39" s="33"/>
    </row>
    <row r="42" spans="2:6" ht="19" x14ac:dyDescent="0.4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72B9-F7B4-4EA8-B47C-0A6EEF06DC34}">
  <sheetPr>
    <tabColor rgb="FF00B050"/>
    <pageSetUpPr fitToPage="1"/>
  </sheetPr>
  <dimension ref="A1:H42"/>
  <sheetViews>
    <sheetView showGridLines="0" topLeftCell="A14" zoomScale="70" zoomScaleNormal="70" zoomScaleSheetLayoutView="100" workbookViewId="0">
      <selection sqref="A1:H43"/>
    </sheetView>
  </sheetViews>
  <sheetFormatPr baseColWidth="10" defaultColWidth="0" defaultRowHeight="13" x14ac:dyDescent="0.3"/>
  <cols>
    <col min="1" max="1" width="5.26953125" style="32" customWidth="1"/>
    <col min="2" max="2" width="28.54296875" style="32" customWidth="1"/>
    <col min="3" max="3" width="24.8164062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0" t="s">
        <v>120</v>
      </c>
      <c r="C2" s="180"/>
      <c r="D2" s="180"/>
      <c r="E2" s="180"/>
      <c r="F2" s="180"/>
      <c r="G2" s="180"/>
      <c r="H2" s="180"/>
    </row>
    <row r="3" spans="1:8" ht="16.5" customHeight="1" x14ac:dyDescent="0.3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3">
      <c r="B4" s="180"/>
      <c r="C4" s="180"/>
      <c r="D4" s="180"/>
      <c r="E4" s="180"/>
      <c r="F4" s="180"/>
      <c r="G4" s="180"/>
      <c r="H4" s="180"/>
    </row>
    <row r="5" spans="1:8" ht="16.5" x14ac:dyDescent="0.35">
      <c r="B5" s="45" t="s">
        <v>55</v>
      </c>
      <c r="C5" s="155"/>
      <c r="D5" s="47"/>
      <c r="E5" s="47"/>
      <c r="F5" s="47"/>
    </row>
    <row r="6" spans="1:8" ht="16.5" x14ac:dyDescent="0.35">
      <c r="B6" s="45" t="s">
        <v>56</v>
      </c>
      <c r="C6" s="47" t="s">
        <v>133</v>
      </c>
      <c r="D6" s="48"/>
    </row>
    <row r="7" spans="1:8" ht="16.5" x14ac:dyDescent="0.35">
      <c r="B7" s="45" t="s">
        <v>57</v>
      </c>
      <c r="C7" s="34"/>
      <c r="D7" s="47"/>
      <c r="E7" s="47"/>
      <c r="F7" s="47"/>
    </row>
    <row r="8" spans="1:8" ht="16.5" x14ac:dyDescent="0.35">
      <c r="B8" s="45" t="s">
        <v>59</v>
      </c>
      <c r="C8" s="165"/>
      <c r="D8" s="47"/>
      <c r="E8" s="47"/>
      <c r="F8" s="47"/>
    </row>
    <row r="9" spans="1:8" ht="16.5" x14ac:dyDescent="0.35">
      <c r="B9" s="45" t="s">
        <v>29</v>
      </c>
      <c r="C9" s="41" t="s">
        <v>91</v>
      </c>
      <c r="D9" s="49"/>
    </row>
    <row r="10" spans="1:8" ht="16.5" x14ac:dyDescent="0.35">
      <c r="B10" s="50" t="s">
        <v>67</v>
      </c>
      <c r="C10" s="47" t="s">
        <v>121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B13" s="185" t="s">
        <v>82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1" customHeight="1" x14ac:dyDescent="0.3">
      <c r="A14" s="54"/>
      <c r="B14" s="186"/>
      <c r="C14" s="188"/>
      <c r="D14" s="184"/>
      <c r="E14" s="188"/>
      <c r="F14" s="182"/>
    </row>
    <row r="15" spans="1:8" ht="15" x14ac:dyDescent="0.3">
      <c r="A15" s="54"/>
      <c r="B15" s="55" t="s">
        <v>31</v>
      </c>
      <c r="C15" s="42">
        <v>203556162.5527713</v>
      </c>
      <c r="D15" s="56">
        <v>1</v>
      </c>
      <c r="E15" s="168">
        <v>203556162.5527713</v>
      </c>
      <c r="F15" s="40"/>
    </row>
    <row r="16" spans="1:8" ht="15" x14ac:dyDescent="0.3">
      <c r="A16" s="54"/>
      <c r="B16" s="55" t="s">
        <v>39</v>
      </c>
      <c r="C16" s="42">
        <v>193392674.58375829</v>
      </c>
      <c r="D16" s="56">
        <v>1</v>
      </c>
      <c r="E16" s="168">
        <v>193392674.58375829</v>
      </c>
      <c r="F16" s="40"/>
    </row>
    <row r="17" spans="1:7" ht="15" x14ac:dyDescent="0.3">
      <c r="A17" s="54"/>
      <c r="B17" s="55" t="s">
        <v>40</v>
      </c>
      <c r="C17" s="42">
        <v>204080093.63444221</v>
      </c>
      <c r="D17" s="56">
        <v>1</v>
      </c>
      <c r="E17" s="168">
        <v>204080093.63444221</v>
      </c>
      <c r="F17" s="40"/>
    </row>
    <row r="18" spans="1:7" ht="15" x14ac:dyDescent="0.3">
      <c r="A18" s="54"/>
      <c r="B18" s="55" t="s">
        <v>41</v>
      </c>
      <c r="C18" s="42">
        <v>172247063.33264363</v>
      </c>
      <c r="D18" s="56">
        <v>1</v>
      </c>
      <c r="E18" s="168">
        <v>172247063.33264363</v>
      </c>
      <c r="F18" s="40"/>
    </row>
    <row r="19" spans="1:7" ht="15" x14ac:dyDescent="0.3">
      <c r="A19" s="54"/>
      <c r="B19" s="55" t="s">
        <v>42</v>
      </c>
      <c r="C19" s="42">
        <v>119131339.3022975</v>
      </c>
      <c r="D19" s="56">
        <v>1</v>
      </c>
      <c r="E19" s="168">
        <v>119131339.3022975</v>
      </c>
      <c r="F19" s="40"/>
    </row>
    <row r="20" spans="1:7" ht="15" x14ac:dyDescent="0.3">
      <c r="A20" s="57"/>
      <c r="B20" s="55" t="s">
        <v>43</v>
      </c>
      <c r="C20" s="42">
        <v>101441999.90582283</v>
      </c>
      <c r="D20" s="56">
        <v>1</v>
      </c>
      <c r="E20" s="168">
        <v>101441999.90582283</v>
      </c>
      <c r="F20" s="40"/>
    </row>
    <row r="21" spans="1:7" ht="15" x14ac:dyDescent="0.3">
      <c r="A21" s="57"/>
      <c r="B21" s="55" t="s">
        <v>45</v>
      </c>
      <c r="C21" s="42">
        <v>103349751.17203823</v>
      </c>
      <c r="D21" s="56">
        <v>1</v>
      </c>
      <c r="E21" s="168">
        <v>103349751.17203823</v>
      </c>
      <c r="F21" s="40"/>
    </row>
    <row r="22" spans="1:7" ht="15" x14ac:dyDescent="0.3">
      <c r="A22" s="57"/>
      <c r="B22" s="55" t="s">
        <v>46</v>
      </c>
      <c r="C22" s="42">
        <v>103099592.00811072</v>
      </c>
      <c r="D22" s="56">
        <v>1</v>
      </c>
      <c r="E22" s="168">
        <v>103099592.00811072</v>
      </c>
      <c r="F22" s="40"/>
    </row>
    <row r="23" spans="1:7" ht="15" x14ac:dyDescent="0.3">
      <c r="A23" s="57"/>
      <c r="B23" s="55" t="s">
        <v>47</v>
      </c>
      <c r="C23" s="42">
        <v>104711872.02128464</v>
      </c>
      <c r="D23" s="56">
        <v>1</v>
      </c>
      <c r="E23" s="168">
        <v>104711872.02128464</v>
      </c>
      <c r="F23" s="40"/>
    </row>
    <row r="24" spans="1:7" ht="15" x14ac:dyDescent="0.3">
      <c r="A24" s="57"/>
      <c r="B24" s="55" t="s">
        <v>48</v>
      </c>
      <c r="C24" s="42">
        <v>107265916.21579389</v>
      </c>
      <c r="D24" s="56">
        <v>1</v>
      </c>
      <c r="E24" s="168">
        <v>107265916.21579389</v>
      </c>
      <c r="F24" s="40"/>
    </row>
    <row r="25" spans="1:7" ht="15" x14ac:dyDescent="0.3">
      <c r="A25" s="57"/>
      <c r="B25" s="55" t="s">
        <v>49</v>
      </c>
      <c r="C25" s="42">
        <v>106978388.25174311</v>
      </c>
      <c r="D25" s="56">
        <v>1</v>
      </c>
      <c r="E25" s="168">
        <v>106978388.25174311</v>
      </c>
      <c r="F25" s="40"/>
    </row>
    <row r="26" spans="1:7" ht="15" x14ac:dyDescent="0.3">
      <c r="A26" s="57"/>
      <c r="B26" s="55" t="s">
        <v>50</v>
      </c>
      <c r="C26" s="42">
        <v>157091767.78984299</v>
      </c>
      <c r="D26" s="56">
        <v>1</v>
      </c>
      <c r="E26" s="168">
        <v>157091767.78984299</v>
      </c>
      <c r="F26" s="40"/>
    </row>
    <row r="27" spans="1:7" ht="14" x14ac:dyDescent="0.3">
      <c r="B27" s="58" t="s">
        <v>34</v>
      </c>
      <c r="C27" s="59">
        <v>1676346620.7705493</v>
      </c>
      <c r="D27" s="60"/>
      <c r="E27" s="170">
        <v>1676346620.7705493</v>
      </c>
      <c r="F27" s="62"/>
    </row>
    <row r="28" spans="1:7" ht="14" x14ac:dyDescent="0.3">
      <c r="B28" s="68"/>
      <c r="C28" s="179"/>
      <c r="D28" s="70"/>
      <c r="E28" s="71"/>
      <c r="F28" s="71"/>
      <c r="G28" s="72"/>
    </row>
    <row r="29" spans="1:7" x14ac:dyDescent="0.3">
      <c r="B29" s="73" t="s">
        <v>0</v>
      </c>
      <c r="C29" s="74"/>
      <c r="D29" s="75"/>
      <c r="E29" s="74"/>
      <c r="F29" s="74"/>
    </row>
    <row r="30" spans="1:7" x14ac:dyDescent="0.3">
      <c r="B30" s="74" t="s">
        <v>62</v>
      </c>
      <c r="C30" s="74"/>
      <c r="D30" s="75"/>
      <c r="E30" s="74"/>
      <c r="F30" s="74"/>
    </row>
    <row r="31" spans="1:7" x14ac:dyDescent="0.3">
      <c r="B31" s="74" t="s">
        <v>119</v>
      </c>
      <c r="C31" s="74"/>
      <c r="D31" s="75"/>
      <c r="E31" s="74"/>
      <c r="F31" s="74"/>
    </row>
    <row r="32" spans="1:7" x14ac:dyDescent="0.3">
      <c r="B32" s="74" t="s">
        <v>66</v>
      </c>
      <c r="C32" s="74"/>
      <c r="D32" s="75"/>
      <c r="E32" s="74"/>
      <c r="F32" s="74"/>
    </row>
    <row r="33" spans="2:6" x14ac:dyDescent="0.3">
      <c r="B33" s="32" t="s">
        <v>96</v>
      </c>
    </row>
    <row r="34" spans="2:6" x14ac:dyDescent="0.3">
      <c r="B34" s="32" t="s">
        <v>131</v>
      </c>
      <c r="C34" s="33"/>
      <c r="D34" s="35"/>
      <c r="E34" s="33"/>
      <c r="F34" s="33"/>
    </row>
    <row r="35" spans="2:6" ht="10.5" customHeight="1" x14ac:dyDescent="0.3">
      <c r="B35" s="190" t="s">
        <v>132</v>
      </c>
      <c r="C35" s="190"/>
      <c r="D35" s="190"/>
      <c r="E35" s="190"/>
      <c r="F35" s="190"/>
    </row>
    <row r="36" spans="2:6" ht="10.5" customHeight="1" x14ac:dyDescent="0.3">
      <c r="B36" s="190"/>
      <c r="C36" s="190"/>
      <c r="D36" s="190"/>
      <c r="E36" s="190"/>
      <c r="F36" s="190"/>
    </row>
    <row r="37" spans="2:6" ht="10.5" customHeight="1" x14ac:dyDescent="0.3">
      <c r="B37" s="190"/>
      <c r="C37" s="190"/>
      <c r="D37" s="190"/>
      <c r="E37" s="190"/>
      <c r="F37" s="190"/>
    </row>
    <row r="38" spans="2:6" x14ac:dyDescent="0.3">
      <c r="B38" s="33" t="s">
        <v>112</v>
      </c>
      <c r="C38" s="33"/>
      <c r="D38" s="35"/>
      <c r="E38" s="33"/>
      <c r="F38" s="33"/>
    </row>
    <row r="39" spans="2:6" x14ac:dyDescent="0.3">
      <c r="B39" s="32" t="s">
        <v>113</v>
      </c>
      <c r="C39" s="33"/>
      <c r="D39" s="35"/>
      <c r="E39" s="33"/>
      <c r="F39" s="33"/>
    </row>
    <row r="42" spans="2:6" ht="19" x14ac:dyDescent="0.4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69AF-2CB4-4774-8CE2-CBD9E1474BD1}">
  <sheetPr>
    <tabColor rgb="FF00B050"/>
    <pageSetUpPr fitToPage="1"/>
  </sheetPr>
  <dimension ref="A1:H42"/>
  <sheetViews>
    <sheetView showGridLines="0" tabSelected="1" topLeftCell="A20" zoomScale="130" zoomScaleNormal="130" zoomScaleSheetLayoutView="100" workbookViewId="0">
      <selection activeCell="B32" sqref="B32"/>
    </sheetView>
  </sheetViews>
  <sheetFormatPr baseColWidth="10" defaultColWidth="0" defaultRowHeight="13" x14ac:dyDescent="0.3"/>
  <cols>
    <col min="1" max="1" width="5.26953125" style="32" customWidth="1"/>
    <col min="2" max="2" width="28.54296875" style="32" customWidth="1"/>
    <col min="3" max="3" width="24.8164062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0" t="s">
        <v>120</v>
      </c>
      <c r="C2" s="180"/>
      <c r="D2" s="180"/>
      <c r="E2" s="180"/>
      <c r="F2" s="180"/>
      <c r="G2" s="180"/>
      <c r="H2" s="180"/>
    </row>
    <row r="3" spans="1:8" ht="16.5" customHeight="1" x14ac:dyDescent="0.3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3">
      <c r="B4" s="180"/>
      <c r="C4" s="180"/>
      <c r="D4" s="180"/>
      <c r="E4" s="180"/>
      <c r="F4" s="180"/>
      <c r="G4" s="180"/>
      <c r="H4" s="180"/>
    </row>
    <row r="5" spans="1:8" ht="16.5" x14ac:dyDescent="0.35">
      <c r="B5" s="45" t="s">
        <v>55</v>
      </c>
      <c r="C5" s="155"/>
      <c r="D5" s="47"/>
      <c r="E5" s="47"/>
      <c r="F5" s="47"/>
    </row>
    <row r="6" spans="1:8" ht="16.5" x14ac:dyDescent="0.35">
      <c r="B6" s="45" t="s">
        <v>56</v>
      </c>
      <c r="C6" s="47" t="s">
        <v>133</v>
      </c>
      <c r="D6" s="48"/>
    </row>
    <row r="7" spans="1:8" ht="16.5" x14ac:dyDescent="0.35">
      <c r="B7" s="45" t="s">
        <v>57</v>
      </c>
      <c r="C7" s="34"/>
      <c r="D7" s="47"/>
      <c r="E7" s="47"/>
      <c r="F7" s="47"/>
    </row>
    <row r="8" spans="1:8" ht="16.5" x14ac:dyDescent="0.35">
      <c r="B8" s="45" t="s">
        <v>59</v>
      </c>
      <c r="C8" s="165"/>
      <c r="D8" s="47"/>
      <c r="E8" s="47"/>
      <c r="F8" s="47"/>
    </row>
    <row r="9" spans="1:8" ht="16.5" x14ac:dyDescent="0.35">
      <c r="B9" s="45" t="s">
        <v>29</v>
      </c>
      <c r="C9" s="41" t="s">
        <v>91</v>
      </c>
      <c r="D9" s="49"/>
    </row>
    <row r="10" spans="1:8" ht="16.5" x14ac:dyDescent="0.35">
      <c r="B10" s="50" t="s">
        <v>67</v>
      </c>
      <c r="C10" s="47" t="s">
        <v>121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B13" s="185" t="s">
        <v>83</v>
      </c>
      <c r="C13" s="183" t="s">
        <v>92</v>
      </c>
      <c r="D13" s="183" t="s">
        <v>107</v>
      </c>
      <c r="E13" s="183" t="s">
        <v>93</v>
      </c>
      <c r="F13" s="181" t="s">
        <v>95</v>
      </c>
    </row>
    <row r="14" spans="1:8" ht="51" customHeight="1" x14ac:dyDescent="0.3">
      <c r="A14" s="54"/>
      <c r="B14" s="186"/>
      <c r="C14" s="184"/>
      <c r="D14" s="184"/>
      <c r="E14" s="184"/>
      <c r="F14" s="182"/>
    </row>
    <row r="15" spans="1:8" ht="15" x14ac:dyDescent="0.3">
      <c r="A15" s="54"/>
      <c r="B15" s="55" t="s">
        <v>31</v>
      </c>
      <c r="C15" s="42">
        <v>74761414.620086923</v>
      </c>
      <c r="D15" s="56">
        <v>1</v>
      </c>
      <c r="E15" s="168">
        <v>74761414.620086923</v>
      </c>
      <c r="F15" s="40"/>
    </row>
    <row r="16" spans="1:8" ht="15" x14ac:dyDescent="0.3">
      <c r="A16" s="54"/>
      <c r="B16" s="55" t="s">
        <v>39</v>
      </c>
      <c r="C16" s="42">
        <v>69574468.016287327</v>
      </c>
      <c r="D16" s="56">
        <v>1</v>
      </c>
      <c r="E16" s="168">
        <v>69574468.016287327</v>
      </c>
      <c r="F16" s="40"/>
    </row>
    <row r="17" spans="1:7" ht="15" x14ac:dyDescent="0.3">
      <c r="A17" s="54"/>
      <c r="B17" s="55" t="s">
        <v>40</v>
      </c>
      <c r="C17" s="42">
        <v>73795592.907111287</v>
      </c>
      <c r="D17" s="56">
        <v>1</v>
      </c>
      <c r="E17" s="168">
        <v>73795592.907111287</v>
      </c>
      <c r="F17" s="40"/>
    </row>
    <row r="18" spans="1:7" ht="15" x14ac:dyDescent="0.3">
      <c r="A18" s="54"/>
      <c r="B18" s="55" t="s">
        <v>41</v>
      </c>
      <c r="C18" s="42">
        <v>71249544.26338461</v>
      </c>
      <c r="D18" s="56">
        <v>1</v>
      </c>
      <c r="E18" s="168">
        <v>71249544.26338461</v>
      </c>
      <c r="F18" s="40"/>
    </row>
    <row r="19" spans="1:7" ht="15" x14ac:dyDescent="0.3">
      <c r="A19" s="54"/>
      <c r="B19" s="55" t="s">
        <v>42</v>
      </c>
      <c r="C19" s="42">
        <v>72501874.472910196</v>
      </c>
      <c r="D19" s="56">
        <v>1</v>
      </c>
      <c r="E19" s="168">
        <v>72501874.472910196</v>
      </c>
      <c r="F19" s="40"/>
    </row>
    <row r="20" spans="1:7" ht="15" x14ac:dyDescent="0.3">
      <c r="A20" s="57"/>
      <c r="B20" s="55" t="s">
        <v>43</v>
      </c>
      <c r="C20" s="42">
        <v>72287926.374595091</v>
      </c>
      <c r="D20" s="56">
        <v>1</v>
      </c>
      <c r="E20" s="168">
        <v>72287926.374595091</v>
      </c>
      <c r="F20" s="40"/>
    </row>
    <row r="21" spans="1:7" ht="15" x14ac:dyDescent="0.3">
      <c r="A21" s="57"/>
      <c r="B21" s="55" t="s">
        <v>45</v>
      </c>
      <c r="C21" s="42">
        <v>72883374.241281688</v>
      </c>
      <c r="D21" s="56">
        <v>1</v>
      </c>
      <c r="E21" s="168">
        <v>72883374.241281688</v>
      </c>
      <c r="F21" s="40"/>
    </row>
    <row r="22" spans="1:7" ht="15" x14ac:dyDescent="0.3">
      <c r="A22" s="57"/>
      <c r="B22" s="55" t="s">
        <v>46</v>
      </c>
      <c r="C22" s="42">
        <v>72246050.598441646</v>
      </c>
      <c r="D22" s="56">
        <v>1</v>
      </c>
      <c r="E22" s="168">
        <v>72246050.598441646</v>
      </c>
      <c r="F22" s="40"/>
    </row>
    <row r="23" spans="1:7" ht="15" x14ac:dyDescent="0.3">
      <c r="A23" s="57"/>
      <c r="B23" s="55" t="s">
        <v>47</v>
      </c>
      <c r="C23" s="42">
        <v>72399193.669745952</v>
      </c>
      <c r="D23" s="56">
        <v>1</v>
      </c>
      <c r="E23" s="168">
        <v>72399193.669745952</v>
      </c>
      <c r="F23" s="40"/>
    </row>
    <row r="24" spans="1:7" ht="15" x14ac:dyDescent="0.3">
      <c r="A24" s="57"/>
      <c r="B24" s="55" t="s">
        <v>48</v>
      </c>
      <c r="C24" s="42">
        <v>73853247.376408577</v>
      </c>
      <c r="D24" s="56">
        <v>1</v>
      </c>
      <c r="E24" s="168">
        <v>73853247.376408577</v>
      </c>
      <c r="F24" s="40"/>
    </row>
    <row r="25" spans="1:7" ht="15" x14ac:dyDescent="0.3">
      <c r="A25" s="57"/>
      <c r="B25" s="55" t="s">
        <v>49</v>
      </c>
      <c r="C25" s="42">
        <v>73357525.099731982</v>
      </c>
      <c r="D25" s="56">
        <v>1</v>
      </c>
      <c r="E25" s="168">
        <v>73357525.099731982</v>
      </c>
      <c r="F25" s="40"/>
    </row>
    <row r="26" spans="1:7" ht="15" x14ac:dyDescent="0.3">
      <c r="A26" s="57"/>
      <c r="B26" s="55" t="s">
        <v>50</v>
      </c>
      <c r="C26" s="42">
        <v>77757775.310692713</v>
      </c>
      <c r="D26" s="56">
        <v>1</v>
      </c>
      <c r="E26" s="168">
        <v>77757775.310692713</v>
      </c>
      <c r="F26" s="40"/>
    </row>
    <row r="27" spans="1:7" ht="14" x14ac:dyDescent="0.3">
      <c r="B27" s="58" t="s">
        <v>34</v>
      </c>
      <c r="C27" s="59">
        <v>876667986.95067775</v>
      </c>
      <c r="D27" s="60"/>
      <c r="E27" s="170">
        <v>876667986.95067775</v>
      </c>
      <c r="F27" s="62"/>
    </row>
    <row r="28" spans="1:7" ht="14" x14ac:dyDescent="0.3">
      <c r="B28" s="68"/>
      <c r="C28" s="69"/>
      <c r="D28" s="70"/>
      <c r="E28" s="71"/>
      <c r="F28" s="71"/>
      <c r="G28" s="72"/>
    </row>
    <row r="29" spans="1:7" x14ac:dyDescent="0.3">
      <c r="B29" s="73" t="s">
        <v>0</v>
      </c>
      <c r="C29" s="74"/>
      <c r="D29" s="75"/>
      <c r="E29" s="74"/>
      <c r="F29" s="74"/>
    </row>
    <row r="30" spans="1:7" x14ac:dyDescent="0.3">
      <c r="B30" s="74" t="s">
        <v>62</v>
      </c>
      <c r="C30" s="74"/>
      <c r="D30" s="75"/>
      <c r="E30" s="74"/>
      <c r="F30" s="74"/>
    </row>
    <row r="31" spans="1:7" x14ac:dyDescent="0.3">
      <c r="B31" s="74" t="s">
        <v>119</v>
      </c>
      <c r="C31" s="74"/>
      <c r="D31" s="75"/>
      <c r="E31" s="74"/>
      <c r="F31" s="74"/>
    </row>
    <row r="32" spans="1:7" x14ac:dyDescent="0.3">
      <c r="B32" s="74" t="s">
        <v>66</v>
      </c>
      <c r="C32" s="74"/>
      <c r="D32" s="75"/>
      <c r="E32" s="74"/>
      <c r="F32" s="74"/>
    </row>
    <row r="33" spans="2:6" x14ac:dyDescent="0.3">
      <c r="B33" s="32" t="s">
        <v>96</v>
      </c>
    </row>
    <row r="34" spans="2:6" x14ac:dyDescent="0.3">
      <c r="B34" s="32" t="s">
        <v>74</v>
      </c>
      <c r="C34" s="33"/>
      <c r="D34" s="35"/>
      <c r="E34" s="33"/>
      <c r="F34" s="33"/>
    </row>
    <row r="35" spans="2:6" ht="10.5" customHeight="1" x14ac:dyDescent="0.3">
      <c r="B35" s="190" t="s">
        <v>105</v>
      </c>
      <c r="C35" s="190"/>
      <c r="D35" s="190"/>
      <c r="E35" s="190"/>
      <c r="F35" s="190"/>
    </row>
    <row r="36" spans="2:6" ht="10.5" customHeight="1" x14ac:dyDescent="0.3">
      <c r="B36" s="190"/>
      <c r="C36" s="190"/>
      <c r="D36" s="190"/>
      <c r="E36" s="190"/>
      <c r="F36" s="190"/>
    </row>
    <row r="37" spans="2:6" ht="10.5" customHeight="1" x14ac:dyDescent="0.3">
      <c r="B37" s="190"/>
      <c r="C37" s="190"/>
      <c r="D37" s="190"/>
      <c r="E37" s="190"/>
      <c r="F37" s="190"/>
    </row>
    <row r="38" spans="2:6" x14ac:dyDescent="0.3">
      <c r="B38" s="33" t="s">
        <v>112</v>
      </c>
      <c r="C38" s="33"/>
      <c r="D38" s="35"/>
      <c r="E38" s="33"/>
      <c r="F38" s="33"/>
    </row>
    <row r="39" spans="2:6" x14ac:dyDescent="0.3">
      <c r="B39" s="32" t="s">
        <v>113</v>
      </c>
      <c r="C39" s="33"/>
      <c r="D39" s="35"/>
      <c r="E39" s="33"/>
      <c r="F39" s="33"/>
    </row>
    <row r="42" spans="2:6" ht="19" x14ac:dyDescent="0.4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D8301-975B-478F-8805-3560135B8F74}">
  <sheetPr>
    <tabColor rgb="FF00B050"/>
    <pageSetUpPr fitToPage="1"/>
  </sheetPr>
  <dimension ref="A1:H42"/>
  <sheetViews>
    <sheetView showGridLines="0" topLeftCell="A7" zoomScale="70" zoomScaleNormal="70" zoomScaleSheetLayoutView="100" workbookViewId="0">
      <selection sqref="A1:H43"/>
    </sheetView>
  </sheetViews>
  <sheetFormatPr baseColWidth="10" defaultColWidth="0" defaultRowHeight="13" x14ac:dyDescent="0.3"/>
  <cols>
    <col min="1" max="1" width="5.26953125" style="32" customWidth="1"/>
    <col min="2" max="2" width="28.54296875" style="32" customWidth="1"/>
    <col min="3" max="3" width="24.81640625" style="32" customWidth="1"/>
    <col min="4" max="4" width="18.7265625" style="36" customWidth="1"/>
    <col min="5" max="5" width="21.54296875" style="32" bestFit="1" customWidth="1"/>
    <col min="6" max="6" width="18.7265625" style="32" customWidth="1"/>
    <col min="7" max="7" width="16" style="32" customWidth="1"/>
    <col min="8" max="8" width="1.54296875" style="32" hidden="1" customWidth="1"/>
    <col min="9" max="16384" width="3.453125" style="32" hidden="1"/>
  </cols>
  <sheetData>
    <row r="1" spans="1:8" s="31" customFormat="1" ht="19" x14ac:dyDescent="0.25">
      <c r="A1" s="43" t="s">
        <v>78</v>
      </c>
      <c r="D1" s="44"/>
    </row>
    <row r="2" spans="1:8" ht="16.5" customHeight="1" x14ac:dyDescent="0.3">
      <c r="B2" s="180" t="s">
        <v>120</v>
      </c>
      <c r="C2" s="180"/>
      <c r="D2" s="180"/>
      <c r="E2" s="180"/>
      <c r="F2" s="180"/>
      <c r="G2" s="180"/>
      <c r="H2" s="180"/>
    </row>
    <row r="3" spans="1:8" ht="16.5" customHeight="1" x14ac:dyDescent="0.3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3">
      <c r="B4" s="180"/>
      <c r="C4" s="180"/>
      <c r="D4" s="180"/>
      <c r="E4" s="180"/>
      <c r="F4" s="180"/>
      <c r="G4" s="180"/>
      <c r="H4" s="180"/>
    </row>
    <row r="5" spans="1:8" ht="16.5" x14ac:dyDescent="0.35">
      <c r="B5" s="45" t="s">
        <v>55</v>
      </c>
      <c r="C5" s="155"/>
      <c r="D5" s="47"/>
      <c r="E5" s="47"/>
      <c r="F5" s="47"/>
    </row>
    <row r="6" spans="1:8" ht="16.5" x14ac:dyDescent="0.35">
      <c r="B6" s="45" t="s">
        <v>56</v>
      </c>
      <c r="C6" s="47" t="s">
        <v>133</v>
      </c>
      <c r="D6" s="48"/>
    </row>
    <row r="7" spans="1:8" ht="16.5" x14ac:dyDescent="0.35">
      <c r="B7" s="45" t="s">
        <v>57</v>
      </c>
      <c r="C7" s="34"/>
      <c r="D7" s="47"/>
      <c r="E7" s="47"/>
      <c r="F7" s="47"/>
    </row>
    <row r="8" spans="1:8" ht="16.5" x14ac:dyDescent="0.35">
      <c r="B8" s="45" t="s">
        <v>59</v>
      </c>
      <c r="C8" s="165"/>
      <c r="D8" s="47"/>
      <c r="E8" s="47"/>
      <c r="F8" s="47"/>
    </row>
    <row r="9" spans="1:8" ht="16.5" x14ac:dyDescent="0.35">
      <c r="B9" s="45" t="s">
        <v>29</v>
      </c>
      <c r="C9" s="41" t="s">
        <v>91</v>
      </c>
      <c r="D9" s="49"/>
    </row>
    <row r="10" spans="1:8" ht="16.5" x14ac:dyDescent="0.35">
      <c r="B10" s="50" t="s">
        <v>67</v>
      </c>
      <c r="C10" s="47" t="s">
        <v>121</v>
      </c>
      <c r="D10" s="48"/>
    </row>
    <row r="11" spans="1:8" ht="17.5" x14ac:dyDescent="0.35">
      <c r="B11" s="51" t="s">
        <v>60</v>
      </c>
      <c r="C11" s="52" t="s">
        <v>69</v>
      </c>
      <c r="D11" s="53"/>
    </row>
    <row r="13" spans="1:8" ht="12.75" customHeight="1" x14ac:dyDescent="0.3">
      <c r="B13" s="185" t="s">
        <v>84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1" customHeight="1" x14ac:dyDescent="0.3">
      <c r="A14" s="54"/>
      <c r="B14" s="186"/>
      <c r="C14" s="188"/>
      <c r="D14" s="184"/>
      <c r="E14" s="188"/>
      <c r="F14" s="182"/>
    </row>
    <row r="15" spans="1:8" ht="15" x14ac:dyDescent="0.3">
      <c r="A15" s="54"/>
      <c r="B15" s="55" t="s">
        <v>31</v>
      </c>
      <c r="C15" s="42">
        <v>67349187.320090383</v>
      </c>
      <c r="D15" s="56">
        <v>1</v>
      </c>
      <c r="E15" s="168">
        <v>67349187.320090383</v>
      </c>
      <c r="F15" s="40"/>
    </row>
    <row r="16" spans="1:8" ht="15" x14ac:dyDescent="0.3">
      <c r="A16" s="54"/>
      <c r="B16" s="55" t="s">
        <v>39</v>
      </c>
      <c r="C16" s="42">
        <v>56992705.305363327</v>
      </c>
      <c r="D16" s="56">
        <v>1</v>
      </c>
      <c r="E16" s="168">
        <v>56992705.305363327</v>
      </c>
      <c r="F16" s="40"/>
    </row>
    <row r="17" spans="1:7" ht="15" x14ac:dyDescent="0.3">
      <c r="A17" s="54"/>
      <c r="B17" s="55" t="s">
        <v>40</v>
      </c>
      <c r="C17" s="42">
        <v>58876948.065700427</v>
      </c>
      <c r="D17" s="56">
        <v>1</v>
      </c>
      <c r="E17" s="168">
        <v>58876948.065700427</v>
      </c>
      <c r="F17" s="40"/>
    </row>
    <row r="18" spans="1:7" ht="15" x14ac:dyDescent="0.3">
      <c r="A18" s="54"/>
      <c r="B18" s="55" t="s">
        <v>41</v>
      </c>
      <c r="C18" s="42">
        <v>59496326.99634748</v>
      </c>
      <c r="D18" s="56">
        <v>1</v>
      </c>
      <c r="E18" s="168">
        <v>59496326.99634748</v>
      </c>
      <c r="F18" s="40"/>
    </row>
    <row r="19" spans="1:7" ht="15" x14ac:dyDescent="0.3">
      <c r="A19" s="54"/>
      <c r="B19" s="55" t="s">
        <v>42</v>
      </c>
      <c r="C19" s="42">
        <v>66753742.296514727</v>
      </c>
      <c r="D19" s="56">
        <v>1</v>
      </c>
      <c r="E19" s="168">
        <v>66753742.296514727</v>
      </c>
      <c r="F19" s="40"/>
    </row>
    <row r="20" spans="1:7" ht="15" x14ac:dyDescent="0.3">
      <c r="A20" s="57"/>
      <c r="B20" s="55" t="s">
        <v>43</v>
      </c>
      <c r="C20" s="42">
        <v>59262575.918733552</v>
      </c>
      <c r="D20" s="56">
        <v>1</v>
      </c>
      <c r="E20" s="168">
        <v>59262575.918733552</v>
      </c>
      <c r="F20" s="40"/>
    </row>
    <row r="21" spans="1:7" ht="15" x14ac:dyDescent="0.3">
      <c r="A21" s="57"/>
      <c r="B21" s="55" t="s">
        <v>45</v>
      </c>
      <c r="C21" s="42">
        <v>58720804.660199322</v>
      </c>
      <c r="D21" s="56">
        <v>1</v>
      </c>
      <c r="E21" s="168">
        <v>58720804.660199322</v>
      </c>
      <c r="F21" s="40"/>
    </row>
    <row r="22" spans="1:7" ht="15" x14ac:dyDescent="0.3">
      <c r="A22" s="57"/>
      <c r="B22" s="55" t="s">
        <v>46</v>
      </c>
      <c r="C22" s="42">
        <v>64529080.111114919</v>
      </c>
      <c r="D22" s="56">
        <v>1</v>
      </c>
      <c r="E22" s="168">
        <v>64529080.111114919</v>
      </c>
      <c r="F22" s="40"/>
    </row>
    <row r="23" spans="1:7" ht="15" x14ac:dyDescent="0.3">
      <c r="A23" s="57"/>
      <c r="B23" s="55" t="s">
        <v>47</v>
      </c>
      <c r="C23" s="42">
        <v>56275834.573892541</v>
      </c>
      <c r="D23" s="56">
        <v>1</v>
      </c>
      <c r="E23" s="168">
        <v>56275834.573892541</v>
      </c>
      <c r="F23" s="40"/>
    </row>
    <row r="24" spans="1:7" ht="15" x14ac:dyDescent="0.3">
      <c r="A24" s="57"/>
      <c r="B24" s="55" t="s">
        <v>48</v>
      </c>
      <c r="C24" s="42">
        <v>62579850.753325313</v>
      </c>
      <c r="D24" s="56">
        <v>1</v>
      </c>
      <c r="E24" s="168">
        <v>62579850.753325313</v>
      </c>
      <c r="F24" s="40"/>
    </row>
    <row r="25" spans="1:7" ht="15" x14ac:dyDescent="0.3">
      <c r="A25" s="57"/>
      <c r="B25" s="55" t="s">
        <v>49</v>
      </c>
      <c r="C25" s="42">
        <v>57746553.857394516</v>
      </c>
      <c r="D25" s="56">
        <v>1</v>
      </c>
      <c r="E25" s="168">
        <v>57746553.857394516</v>
      </c>
      <c r="F25" s="40"/>
    </row>
    <row r="26" spans="1:7" ht="15" x14ac:dyDescent="0.3">
      <c r="A26" s="57"/>
      <c r="B26" s="55" t="s">
        <v>50</v>
      </c>
      <c r="C26" s="42">
        <v>61362512.349576443</v>
      </c>
      <c r="D26" s="56">
        <v>1</v>
      </c>
      <c r="E26" s="168">
        <v>61362512.349576443</v>
      </c>
      <c r="F26" s="40"/>
    </row>
    <row r="27" spans="1:7" ht="14" x14ac:dyDescent="0.3">
      <c r="B27" s="58" t="s">
        <v>34</v>
      </c>
      <c r="C27" s="59">
        <v>729946122.20825315</v>
      </c>
      <c r="D27" s="60"/>
      <c r="E27" s="170">
        <v>729946122.20825315</v>
      </c>
      <c r="F27" s="62"/>
    </row>
    <row r="28" spans="1:7" ht="14" x14ac:dyDescent="0.3">
      <c r="B28" s="68"/>
      <c r="C28" s="69"/>
      <c r="D28" s="70"/>
      <c r="E28" s="71"/>
      <c r="F28" s="71"/>
      <c r="G28" s="72"/>
    </row>
    <row r="29" spans="1:7" x14ac:dyDescent="0.3">
      <c r="B29" s="73" t="s">
        <v>0</v>
      </c>
      <c r="C29" s="74"/>
      <c r="D29" s="75"/>
      <c r="E29" s="74"/>
      <c r="F29" s="74"/>
    </row>
    <row r="30" spans="1:7" x14ac:dyDescent="0.3">
      <c r="B30" s="74" t="s">
        <v>62</v>
      </c>
      <c r="C30" s="74"/>
      <c r="D30" s="75"/>
      <c r="E30" s="74"/>
      <c r="F30" s="74"/>
    </row>
    <row r="31" spans="1:7" x14ac:dyDescent="0.3">
      <c r="B31" s="74" t="s">
        <v>119</v>
      </c>
      <c r="C31" s="74"/>
      <c r="D31" s="75"/>
      <c r="E31" s="74"/>
      <c r="F31" s="74"/>
    </row>
    <row r="32" spans="1:7" x14ac:dyDescent="0.3">
      <c r="B32" s="74" t="s">
        <v>66</v>
      </c>
      <c r="C32" s="74"/>
      <c r="D32" s="75"/>
      <c r="E32" s="74"/>
      <c r="F32" s="74"/>
    </row>
    <row r="33" spans="2:6" x14ac:dyDescent="0.3">
      <c r="B33" s="32" t="s">
        <v>96</v>
      </c>
    </row>
    <row r="34" spans="2:6" x14ac:dyDescent="0.3">
      <c r="B34" s="32" t="s">
        <v>74</v>
      </c>
      <c r="C34" s="33"/>
      <c r="D34" s="35"/>
      <c r="E34" s="33"/>
      <c r="F34" s="33"/>
    </row>
    <row r="35" spans="2:6" ht="10.5" customHeight="1" x14ac:dyDescent="0.3">
      <c r="B35" s="190" t="s">
        <v>105</v>
      </c>
      <c r="C35" s="190"/>
      <c r="D35" s="190"/>
      <c r="E35" s="190"/>
      <c r="F35" s="190"/>
    </row>
    <row r="36" spans="2:6" ht="10.5" customHeight="1" x14ac:dyDescent="0.3">
      <c r="B36" s="190"/>
      <c r="C36" s="190"/>
      <c r="D36" s="190"/>
      <c r="E36" s="190"/>
      <c r="F36" s="190"/>
    </row>
    <row r="37" spans="2:6" ht="10.5" customHeight="1" x14ac:dyDescent="0.3">
      <c r="B37" s="190"/>
      <c r="C37" s="190"/>
      <c r="D37" s="190"/>
      <c r="E37" s="190"/>
      <c r="F37" s="190"/>
    </row>
    <row r="38" spans="2:6" x14ac:dyDescent="0.3">
      <c r="B38" s="33" t="s">
        <v>112</v>
      </c>
      <c r="C38" s="33"/>
      <c r="D38" s="35"/>
      <c r="E38" s="33"/>
      <c r="F38" s="33"/>
    </row>
    <row r="39" spans="2:6" x14ac:dyDescent="0.3">
      <c r="B39" s="32" t="s">
        <v>113</v>
      </c>
      <c r="C39" s="33"/>
      <c r="D39" s="35"/>
      <c r="E39" s="33"/>
      <c r="F39" s="33"/>
    </row>
    <row r="42" spans="2:6" ht="19" x14ac:dyDescent="0.4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34</vt:i4>
      </vt:variant>
      <vt:variant>
        <vt:lpstr>Rangos con nombre</vt:lpstr>
      </vt:variant>
      <vt:variant>
        <vt:i4>1</vt:i4>
      </vt:variant>
    </vt:vector>
  </HeadingPairs>
  <TitlesOfParts>
    <vt:vector size="35" baseType="lpstr">
      <vt:lpstr>Formato Resumen 21</vt:lpstr>
      <vt:lpstr>Formato Resumen 22</vt:lpstr>
      <vt:lpstr>Formato Resumen 24</vt:lpstr>
      <vt:lpstr>Formato Resumen 25</vt:lpstr>
      <vt:lpstr>Formato Propuesta año 2021</vt:lpstr>
      <vt:lpstr>Formato Resumen 27</vt:lpstr>
      <vt:lpstr>Formato Resumen 28</vt:lpstr>
      <vt:lpstr>Formato Resumen 29</vt:lpstr>
      <vt:lpstr>Formato Resumen 30</vt:lpstr>
      <vt:lpstr>Formato Resumen 31</vt:lpstr>
      <vt:lpstr>Formato Resumen 32</vt:lpstr>
      <vt:lpstr>Formato Resumen 33</vt:lpstr>
      <vt:lpstr>Formato Resumen 34</vt:lpstr>
      <vt:lpstr>Formato Resumen 35</vt:lpstr>
      <vt:lpstr>Formato Resumen 36</vt:lpstr>
      <vt:lpstr>Formato Resumen 37</vt:lpstr>
      <vt:lpstr>Formato Propuesta año 2022</vt:lpstr>
      <vt:lpstr>Formato Resumen 38</vt:lpstr>
      <vt:lpstr>Formato Propuesta año 2024</vt:lpstr>
      <vt:lpstr>Formato Resumen 39</vt:lpstr>
      <vt:lpstr>Formato Propuesta año 2025</vt:lpstr>
      <vt:lpstr>Formato Propuesta año 2027</vt:lpstr>
      <vt:lpstr>Formato Propuesta año 2028</vt:lpstr>
      <vt:lpstr>Formato Propuesta año 2029</vt:lpstr>
      <vt:lpstr>Formato Propuesta año 2030</vt:lpstr>
      <vt:lpstr>Formato Propuesta año 2031</vt:lpstr>
      <vt:lpstr>Formato Propuesta año 2032</vt:lpstr>
      <vt:lpstr>Formato Propuesta año 2033</vt:lpstr>
      <vt:lpstr>Formato Propuesta año 2034</vt:lpstr>
      <vt:lpstr>Formato Propuesta año 2035</vt:lpstr>
      <vt:lpstr>Formato Propuesta año 2036</vt:lpstr>
      <vt:lpstr>Formato Propuesta año 2037</vt:lpstr>
      <vt:lpstr>Formato Propuesta año 2038</vt:lpstr>
      <vt:lpstr>Formato Propuesta año 2039</vt:lpstr>
      <vt:lpstr>'Formato Propuesta año 2021'!_Toc265128550</vt:lpstr>
    </vt:vector>
  </TitlesOfParts>
  <Company>CODENSA S.A. ESP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CODENSA S.A. ESP</dc:creator>
  <cp:lastModifiedBy>Restrepo Jimenez, Cristian Dario, Enel Colombia</cp:lastModifiedBy>
  <cp:lastPrinted>2010-06-24T20:14:07Z</cp:lastPrinted>
  <dcterms:created xsi:type="dcterms:W3CDTF">2008-04-02T00:00:31Z</dcterms:created>
  <dcterms:modified xsi:type="dcterms:W3CDTF">2026-05-25T21:50:20Z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2023-10-11T16:44:44Z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e493a93a-e5a1-4fb8-8845-deb0e7b769fc</vt:lpwstr>
  </property>
  <property fmtid="{D5CDD505-2E9C-101B-9397-08002B2CF9AE}" pid="8" name="MSIP_Label_797ad33d-ed35-43c0-b526-22bc83c17deb_ContentBits">
    <vt:lpwstr>1</vt:lpwstr>
  </property>
</Properties>
</file>